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xWindow="495" yWindow="105" windowWidth="11730" windowHeight="6660" firstSheet="2" activeTab="6"/>
  </bookViews>
  <sheets>
    <sheet name="Adição com reserva" sheetId="1" r:id="rId1"/>
    <sheet name="Adição com reserva - Exercícios" sheetId="2" r:id="rId2"/>
    <sheet name="Adição-Prova Real" sheetId="3" r:id="rId3"/>
    <sheet name="Multiplicação" sheetId="4" r:id="rId4"/>
    <sheet name="Multiplicação - Exercícios" sheetId="5" r:id="rId5"/>
    <sheet name="Termos da Divisão" sheetId="6" r:id="rId6"/>
    <sheet name="Cálculo de Múltiplos" sheetId="7" r:id="rId7"/>
    <sheet name="Plan3" sheetId="8" r:id="rId8"/>
  </sheets>
  <definedNames/>
  <calcPr fullCalcOnLoad="1"/>
</workbook>
</file>

<file path=xl/sharedStrings.xml><?xml version="1.0" encoding="utf-8"?>
<sst xmlns="http://schemas.openxmlformats.org/spreadsheetml/2006/main" count="81" uniqueCount="28">
  <si>
    <t>Este termo da divisão</t>
  </si>
  <si>
    <t>D</t>
  </si>
  <si>
    <t>d</t>
  </si>
  <si>
    <t>x</t>
  </si>
  <si>
    <t>q</t>
  </si>
  <si>
    <t>r</t>
  </si>
  <si>
    <t>Relação entre os termos da divisão</t>
  </si>
  <si>
    <t>Plan2!A1</t>
  </si>
  <si>
    <t>Múltiplo anterior a</t>
  </si>
  <si>
    <t>Múltiplo posterior a</t>
  </si>
  <si>
    <t>é</t>
  </si>
  <si>
    <t>VOLTAR</t>
  </si>
  <si>
    <t>ADIÇÃO</t>
  </si>
  <si>
    <t>+</t>
  </si>
  <si>
    <t>TOTAL</t>
  </si>
  <si>
    <t>PROVA REAL</t>
  </si>
  <si>
    <t>-</t>
  </si>
  <si>
    <t>RESTO</t>
  </si>
  <si>
    <t>Múltiplicação com dois algarismos</t>
  </si>
  <si>
    <t>Múltiplicação com três algarismos</t>
  </si>
  <si>
    <t>Vai um?</t>
  </si>
  <si>
    <t>Vai um ou vão dois?</t>
  </si>
  <si>
    <t>um</t>
  </si>
  <si>
    <t>ds</t>
  </si>
  <si>
    <t>us</t>
  </si>
  <si>
    <t>cs</t>
  </si>
  <si>
    <t>dm</t>
  </si>
  <si>
    <t>cm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</si>
</sst>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???/???"/>
  </numFmts>
  <fonts count="41">
    <font>
      <sz val="10"/>
      <name val="Arial"/>
      <family val="0"/>
    </font>
    <font>
      <sz val="22"/>
      <name val="Wingdings"/>
      <family val="0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48"/>
      <name val="Wingdings"/>
      <family val="0"/>
    </font>
    <font>
      <sz val="16"/>
      <name val="Arial"/>
      <family val="2"/>
    </font>
    <font>
      <sz val="12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2"/>
      <name val="Arial"/>
      <family val="2"/>
    </font>
    <font>
      <sz val="26"/>
      <color indexed="10"/>
      <name val="Arial"/>
      <family val="2"/>
    </font>
    <font>
      <b/>
      <sz val="36"/>
      <color indexed="10"/>
      <name val="Wingdings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sz val="16"/>
      <color indexed="1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36"/>
      <name val="Wingdings"/>
      <family val="0"/>
    </font>
    <font>
      <sz val="26"/>
      <name val="Arial"/>
      <family val="2"/>
    </font>
    <font>
      <sz val="16"/>
      <color indexed="18"/>
      <name val="Arial"/>
      <family val="2"/>
    </font>
    <font>
      <b/>
      <sz val="28"/>
      <color indexed="10"/>
      <name val="Arial"/>
      <family val="2"/>
    </font>
    <font>
      <sz val="11"/>
      <color indexed="10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Wingdings"/>
      <family val="0"/>
    </font>
    <font>
      <sz val="14"/>
      <color indexed="10"/>
      <name val="Arial"/>
      <family val="2"/>
    </font>
    <font>
      <sz val="10"/>
      <color indexed="41"/>
      <name val="Arial"/>
      <family val="2"/>
    </font>
    <font>
      <b/>
      <sz val="8"/>
      <name val="Arial"/>
      <family val="2"/>
    </font>
    <font>
      <sz val="14"/>
      <color indexed="18"/>
      <name val="Arial"/>
      <family val="2"/>
    </font>
    <font>
      <i/>
      <sz val="14"/>
      <color indexed="18"/>
      <name val="Arial"/>
      <family val="2"/>
    </font>
    <font>
      <i/>
      <sz val="12"/>
      <name val="Arial"/>
      <family val="2"/>
    </font>
    <font>
      <i/>
      <sz val="12"/>
      <color indexed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10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 vertical="center"/>
    </xf>
    <xf numFmtId="0" fontId="0" fillId="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4" borderId="0" xfId="0" applyFont="1" applyFill="1" applyAlignment="1" applyProtection="1">
      <alignment horizontal="right" vertical="center"/>
      <protection hidden="1"/>
    </xf>
    <xf numFmtId="0" fontId="0" fillId="5" borderId="0" xfId="0" applyFill="1" applyAlignment="1">
      <alignment/>
    </xf>
    <xf numFmtId="0" fontId="0" fillId="5" borderId="0" xfId="0" applyFill="1" applyAlignment="1" applyProtection="1">
      <alignment horizontal="center"/>
      <protection hidden="1" locked="0"/>
    </xf>
    <xf numFmtId="0" fontId="0" fillId="5" borderId="0" xfId="0" applyFill="1" applyAlignment="1" applyProtection="1">
      <alignment/>
      <protection hidden="1" locked="0"/>
    </xf>
    <xf numFmtId="0" fontId="0" fillId="5" borderId="0" xfId="0" applyFill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31" fillId="4" borderId="4" xfId="0" applyFont="1" applyFill="1" applyBorder="1" applyAlignment="1" applyProtection="1">
      <alignment horizontal="center"/>
      <protection hidden="1" locked="0"/>
    </xf>
    <xf numFmtId="0" fontId="23" fillId="3" borderId="4" xfId="0" applyFont="1" applyFill="1" applyBorder="1" applyAlignment="1" applyProtection="1">
      <alignment horizontal="center"/>
      <protection hidden="1" locked="0"/>
    </xf>
    <xf numFmtId="0" fontId="0" fillId="5" borderId="0" xfId="0" applyFill="1" applyAlignment="1" applyProtection="1">
      <alignment/>
      <protection hidden="1"/>
    </xf>
    <xf numFmtId="0" fontId="0" fillId="5" borderId="0" xfId="0" applyFill="1" applyAlignment="1" applyProtection="1">
      <alignment horizontal="center"/>
      <protection hidden="1"/>
    </xf>
    <xf numFmtId="0" fontId="31" fillId="4" borderId="4" xfId="0" applyFont="1" applyFill="1" applyBorder="1" applyAlignment="1" applyProtection="1">
      <alignment horizontal="center"/>
      <protection hidden="1"/>
    </xf>
    <xf numFmtId="0" fontId="7" fillId="10" borderId="4" xfId="0" applyFont="1" applyFill="1" applyBorder="1" applyAlignment="1" applyProtection="1">
      <alignment horizontal="center"/>
      <protection hidden="1"/>
    </xf>
    <xf numFmtId="0" fontId="23" fillId="6" borderId="1" xfId="0" applyFont="1" applyFill="1" applyBorder="1" applyAlignment="1" applyProtection="1">
      <alignment horizontal="center"/>
      <protection hidden="1"/>
    </xf>
    <xf numFmtId="0" fontId="23" fillId="7" borderId="2" xfId="0" applyFont="1" applyFill="1" applyBorder="1" applyAlignment="1" applyProtection="1">
      <alignment horizontal="center"/>
      <protection hidden="1"/>
    </xf>
    <xf numFmtId="0" fontId="23" fillId="8" borderId="2" xfId="0" applyFont="1" applyFill="1" applyBorder="1" applyAlignment="1" applyProtection="1">
      <alignment horizontal="center"/>
      <protection hidden="1"/>
    </xf>
    <xf numFmtId="0" fontId="23" fillId="9" borderId="3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center" vertical="center"/>
      <protection hidden="1"/>
    </xf>
    <xf numFmtId="0" fontId="23" fillId="3" borderId="4" xfId="0" applyFont="1" applyFill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0" fillId="7" borderId="4" xfId="0" applyFont="1" applyFill="1" applyBorder="1" applyAlignment="1" applyProtection="1">
      <alignment horizontal="center" vertical="center"/>
      <protection hidden="1"/>
    </xf>
    <xf numFmtId="0" fontId="30" fillId="8" borderId="4" xfId="0" applyFont="1" applyFill="1" applyBorder="1" applyAlignment="1" applyProtection="1">
      <alignment horizontal="center" vertical="center"/>
      <protection hidden="1"/>
    </xf>
    <xf numFmtId="0" fontId="30" fillId="9" borderId="4" xfId="0" applyFont="1" applyFill="1" applyBorder="1" applyAlignment="1" applyProtection="1">
      <alignment horizontal="center" vertical="center"/>
      <protection hidden="1"/>
    </xf>
    <xf numFmtId="0" fontId="30" fillId="11" borderId="4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 locked="0"/>
    </xf>
    <xf numFmtId="0" fontId="30" fillId="4" borderId="0" xfId="0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horizontal="right" vertical="center"/>
      <protection hidden="1"/>
    </xf>
    <xf numFmtId="0" fontId="30" fillId="12" borderId="4" xfId="0" applyFont="1" applyFill="1" applyBorder="1" applyAlignment="1" applyProtection="1">
      <alignment horizontal="center" vertical="center"/>
      <protection hidden="1"/>
    </xf>
    <xf numFmtId="0" fontId="32" fillId="8" borderId="4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 locked="0"/>
    </xf>
    <xf numFmtId="0" fontId="30" fillId="13" borderId="4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33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5" fillId="4" borderId="0" xfId="0" applyFont="1" applyFill="1" applyAlignment="1" applyProtection="1">
      <alignment horizontal="center"/>
      <protection hidden="1"/>
    </xf>
    <xf numFmtId="0" fontId="35" fillId="4" borderId="0" xfId="0" applyFont="1" applyFill="1" applyAlignment="1" applyProtection="1">
      <alignment/>
      <protection hidden="1"/>
    </xf>
    <xf numFmtId="0" fontId="36" fillId="4" borderId="0" xfId="0" applyFont="1" applyFill="1" applyBorder="1" applyAlignment="1" applyProtection="1">
      <alignment horizontal="right" vertical="center"/>
      <protection hidden="1"/>
    </xf>
    <xf numFmtId="0" fontId="30" fillId="9" borderId="4" xfId="0" applyFont="1" applyFill="1" applyBorder="1" applyAlignment="1" applyProtection="1">
      <alignment horizontal="center" vertical="center"/>
      <protection hidden="1" locked="0"/>
    </xf>
    <xf numFmtId="0" fontId="30" fillId="8" borderId="4" xfId="0" applyFont="1" applyFill="1" applyBorder="1" applyAlignment="1" applyProtection="1">
      <alignment horizontal="center" vertical="center"/>
      <protection hidden="1" locked="0"/>
    </xf>
    <xf numFmtId="0" fontId="32" fillId="8" borderId="4" xfId="0" applyFont="1" applyFill="1" applyBorder="1" applyAlignment="1" applyProtection="1">
      <alignment horizontal="center" vertical="center"/>
      <protection hidden="1" locked="0"/>
    </xf>
    <xf numFmtId="0" fontId="0" fillId="3" borderId="0" xfId="0" applyFill="1" applyAlignment="1" applyProtection="1">
      <alignment/>
      <protection locked="0"/>
    </xf>
    <xf numFmtId="0" fontId="7" fillId="12" borderId="1" xfId="0" applyFont="1" applyFill="1" applyBorder="1" applyAlignment="1" applyProtection="1">
      <alignment horizontal="center" vertical="center"/>
      <protection hidden="1"/>
    </xf>
    <xf numFmtId="0" fontId="7" fillId="12" borderId="2" xfId="0" applyFont="1" applyFill="1" applyBorder="1" applyAlignment="1" applyProtection="1">
      <alignment horizontal="center" vertical="center"/>
      <protection hidden="1"/>
    </xf>
    <xf numFmtId="0" fontId="7" fillId="12" borderId="3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/>
      <protection hidden="1"/>
    </xf>
    <xf numFmtId="0" fontId="7" fillId="12" borderId="1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24" fillId="5" borderId="5" xfId="0" applyFont="1" applyFill="1" applyBorder="1" applyAlignment="1" applyProtection="1">
      <alignment horizontal="center" vertical="center"/>
      <protection hidden="1"/>
    </xf>
    <xf numFmtId="0" fontId="24" fillId="5" borderId="0" xfId="0" applyFont="1" applyFill="1" applyAlignment="1" applyProtection="1">
      <alignment horizontal="center" vertical="center"/>
      <protection hidden="1"/>
    </xf>
    <xf numFmtId="0" fontId="24" fillId="5" borderId="5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6" fillId="3" borderId="6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6" fillId="0" borderId="0" xfId="0" applyFont="1" applyAlignment="1">
      <alignment wrapText="1"/>
    </xf>
    <xf numFmtId="0" fontId="22" fillId="14" borderId="7" xfId="0" applyFont="1" applyFill="1" applyBorder="1" applyAlignment="1">
      <alignment horizontal="right" vertical="center"/>
    </xf>
    <xf numFmtId="0" fontId="22" fillId="14" borderId="5" xfId="0" applyFont="1" applyFill="1" applyBorder="1" applyAlignment="1">
      <alignment horizontal="right" vertical="center"/>
    </xf>
    <xf numFmtId="0" fontId="22" fillId="14" borderId="8" xfId="0" applyFont="1" applyFill="1" applyBorder="1" applyAlignment="1">
      <alignment horizontal="right" vertical="center"/>
    </xf>
    <xf numFmtId="0" fontId="22" fillId="14" borderId="6" xfId="0" applyFont="1" applyFill="1" applyBorder="1" applyAlignment="1">
      <alignment horizontal="right" vertical="center"/>
    </xf>
    <xf numFmtId="0" fontId="22" fillId="14" borderId="0" xfId="0" applyFont="1" applyFill="1" applyBorder="1" applyAlignment="1">
      <alignment horizontal="right" vertical="center"/>
    </xf>
    <xf numFmtId="0" fontId="22" fillId="14" borderId="9" xfId="0" applyFont="1" applyFill="1" applyBorder="1" applyAlignment="1">
      <alignment horizontal="right" vertical="center"/>
    </xf>
    <xf numFmtId="0" fontId="22" fillId="15" borderId="7" xfId="0" applyFont="1" applyFill="1" applyBorder="1" applyAlignment="1" applyProtection="1">
      <alignment horizontal="right" vertical="center"/>
      <protection locked="0"/>
    </xf>
    <xf numFmtId="0" fontId="22" fillId="15" borderId="5" xfId="0" applyFont="1" applyFill="1" applyBorder="1" applyAlignment="1" applyProtection="1">
      <alignment horizontal="right" vertical="center"/>
      <protection locked="0"/>
    </xf>
    <xf numFmtId="0" fontId="22" fillId="15" borderId="8" xfId="0" applyFont="1" applyFill="1" applyBorder="1" applyAlignment="1" applyProtection="1">
      <alignment horizontal="right" vertical="center"/>
      <protection locked="0"/>
    </xf>
    <xf numFmtId="0" fontId="22" fillId="15" borderId="10" xfId="0" applyFont="1" applyFill="1" applyBorder="1" applyAlignment="1" applyProtection="1">
      <alignment horizontal="right" vertical="center"/>
      <protection locked="0"/>
    </xf>
    <xf numFmtId="0" fontId="22" fillId="15" borderId="11" xfId="0" applyFont="1" applyFill="1" applyBorder="1" applyAlignment="1" applyProtection="1">
      <alignment horizontal="right" vertical="center"/>
      <protection locked="0"/>
    </xf>
    <xf numFmtId="0" fontId="22" fillId="15" borderId="12" xfId="0" applyFont="1" applyFill="1" applyBorder="1" applyAlignment="1" applyProtection="1">
      <alignment horizontal="right" vertical="center"/>
      <protection locked="0"/>
    </xf>
    <xf numFmtId="0" fontId="22" fillId="15" borderId="7" xfId="0" applyFont="1" applyFill="1" applyBorder="1" applyAlignment="1">
      <alignment horizontal="right" vertical="center"/>
    </xf>
    <xf numFmtId="0" fontId="22" fillId="15" borderId="5" xfId="0" applyFont="1" applyFill="1" applyBorder="1" applyAlignment="1">
      <alignment horizontal="right" vertical="center"/>
    </xf>
    <xf numFmtId="0" fontId="22" fillId="15" borderId="8" xfId="0" applyFont="1" applyFill="1" applyBorder="1" applyAlignment="1">
      <alignment horizontal="right" vertical="center"/>
    </xf>
    <xf numFmtId="0" fontId="22" fillId="15" borderId="6" xfId="0" applyFont="1" applyFill="1" applyBorder="1" applyAlignment="1">
      <alignment horizontal="right" vertical="center"/>
    </xf>
    <xf numFmtId="0" fontId="22" fillId="15" borderId="0" xfId="0" applyFont="1" applyFill="1" applyBorder="1" applyAlignment="1">
      <alignment horizontal="right" vertical="center"/>
    </xf>
    <xf numFmtId="0" fontId="22" fillId="15" borderId="9" xfId="0" applyFont="1" applyFill="1" applyBorder="1" applyAlignment="1">
      <alignment horizontal="right" vertical="center"/>
    </xf>
    <xf numFmtId="0" fontId="22" fillId="9" borderId="7" xfId="0" applyFont="1" applyFill="1" applyBorder="1" applyAlignment="1">
      <alignment/>
    </xf>
    <xf numFmtId="0" fontId="22" fillId="9" borderId="5" xfId="0" applyFont="1" applyFill="1" applyBorder="1" applyAlignment="1">
      <alignment/>
    </xf>
    <xf numFmtId="0" fontId="22" fillId="9" borderId="8" xfId="0" applyFont="1" applyFill="1" applyBorder="1" applyAlignment="1">
      <alignment/>
    </xf>
    <xf numFmtId="0" fontId="22" fillId="9" borderId="6" xfId="0" applyFont="1" applyFill="1" applyBorder="1" applyAlignment="1">
      <alignment/>
    </xf>
    <xf numFmtId="0" fontId="22" fillId="9" borderId="0" xfId="0" applyFont="1" applyFill="1" applyBorder="1" applyAlignment="1">
      <alignment/>
    </xf>
    <xf numFmtId="0" fontId="22" fillId="9" borderId="9" xfId="0" applyFont="1" applyFill="1" applyBorder="1" applyAlignment="1">
      <alignment/>
    </xf>
    <xf numFmtId="0" fontId="22" fillId="9" borderId="10" xfId="0" applyFont="1" applyFill="1" applyBorder="1" applyAlignment="1">
      <alignment/>
    </xf>
    <xf numFmtId="0" fontId="22" fillId="9" borderId="11" xfId="0" applyFont="1" applyFill="1" applyBorder="1" applyAlignment="1">
      <alignment/>
    </xf>
    <xf numFmtId="0" fontId="22" fillId="9" borderId="12" xfId="0" applyFont="1" applyFill="1" applyBorder="1" applyAlignment="1">
      <alignment/>
    </xf>
    <xf numFmtId="0" fontId="2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16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21" fillId="17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2" fillId="9" borderId="7" xfId="0" applyFont="1" applyFill="1" applyBorder="1" applyAlignment="1">
      <alignment horizontal="right" vertical="center"/>
    </xf>
    <xf numFmtId="0" fontId="22" fillId="9" borderId="5" xfId="0" applyFont="1" applyFill="1" applyBorder="1" applyAlignment="1">
      <alignment horizontal="right" vertical="center"/>
    </xf>
    <xf numFmtId="0" fontId="22" fillId="9" borderId="8" xfId="0" applyFont="1" applyFill="1" applyBorder="1" applyAlignment="1">
      <alignment horizontal="right" vertical="center"/>
    </xf>
    <xf numFmtId="0" fontId="22" fillId="9" borderId="6" xfId="0" applyFont="1" applyFill="1" applyBorder="1" applyAlignment="1">
      <alignment horizontal="right" vertical="center"/>
    </xf>
    <xf numFmtId="0" fontId="22" fillId="9" borderId="0" xfId="0" applyFont="1" applyFill="1" applyBorder="1" applyAlignment="1">
      <alignment horizontal="right" vertical="center"/>
    </xf>
    <xf numFmtId="0" fontId="22" fillId="9" borderId="9" xfId="0" applyFont="1" applyFill="1" applyBorder="1" applyAlignment="1">
      <alignment horizontal="right" vertical="center"/>
    </xf>
    <xf numFmtId="0" fontId="23" fillId="16" borderId="0" xfId="0" applyFont="1" applyFill="1" applyAlignment="1">
      <alignment horizontal="center" vertical="center"/>
    </xf>
    <xf numFmtId="0" fontId="29" fillId="3" borderId="7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0" fillId="3" borderId="13" xfId="0" applyFont="1" applyFill="1" applyBorder="1" applyAlignment="1" applyProtection="1">
      <alignment horizontal="center" vertical="center"/>
      <protection hidden="1"/>
    </xf>
    <xf numFmtId="0" fontId="30" fillId="3" borderId="14" xfId="0" applyFont="1" applyFill="1" applyBorder="1" applyAlignment="1" applyProtection="1">
      <alignment horizontal="center" vertical="center"/>
      <protection hidden="1"/>
    </xf>
    <xf numFmtId="0" fontId="30" fillId="12" borderId="13" xfId="0" applyFont="1" applyFill="1" applyBorder="1" applyAlignment="1" applyProtection="1">
      <alignment horizontal="center" vertical="center"/>
      <protection hidden="1"/>
    </xf>
    <xf numFmtId="0" fontId="30" fillId="12" borderId="14" xfId="0" applyFont="1" applyFill="1" applyBorder="1" applyAlignment="1" applyProtection="1">
      <alignment horizontal="center" vertical="center"/>
      <protection hidden="1"/>
    </xf>
    <xf numFmtId="0" fontId="32" fillId="12" borderId="13" xfId="0" applyFont="1" applyFill="1" applyBorder="1" applyAlignment="1" applyProtection="1">
      <alignment horizontal="center" vertical="center"/>
      <protection hidden="1"/>
    </xf>
    <xf numFmtId="0" fontId="32" fillId="12" borderId="14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0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34" fillId="3" borderId="7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0" fillId="12" borderId="13" xfId="0" applyFont="1" applyFill="1" applyBorder="1" applyAlignment="1" applyProtection="1">
      <alignment horizontal="center" vertical="center"/>
      <protection hidden="1" locked="0"/>
    </xf>
    <xf numFmtId="0" fontId="30" fillId="12" borderId="14" xfId="0" applyFont="1" applyFill="1" applyBorder="1" applyAlignment="1" applyProtection="1">
      <alignment horizontal="center" vertical="center"/>
      <protection hidden="1" locked="0"/>
    </xf>
    <xf numFmtId="0" fontId="3" fillId="4" borderId="9" xfId="0" applyFont="1" applyFill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right"/>
    </xf>
    <xf numFmtId="0" fontId="32" fillId="12" borderId="13" xfId="0" applyFont="1" applyFill="1" applyBorder="1" applyAlignment="1" applyProtection="1">
      <alignment horizontal="center" vertical="center"/>
      <protection hidden="1" locked="0"/>
    </xf>
    <xf numFmtId="0" fontId="32" fillId="12" borderId="14" xfId="0" applyFont="1" applyFill="1" applyBorder="1" applyAlignment="1" applyProtection="1">
      <alignment horizontal="center" vertical="center"/>
      <protection hidden="1" locked="0"/>
    </xf>
    <xf numFmtId="0" fontId="30" fillId="3" borderId="13" xfId="0" applyFont="1" applyFill="1" applyBorder="1" applyAlignment="1" applyProtection="1">
      <alignment horizontal="center" vertical="center"/>
      <protection hidden="1" locked="0"/>
    </xf>
    <xf numFmtId="0" fontId="30" fillId="3" borderId="14" xfId="0" applyFont="1" applyFill="1" applyBorder="1" applyAlignment="1" applyProtection="1">
      <alignment horizontal="center" vertical="center"/>
      <protection hidden="1" locked="0"/>
    </xf>
    <xf numFmtId="0" fontId="33" fillId="4" borderId="6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18" borderId="13" xfId="0" applyFont="1" applyFill="1" applyBorder="1" applyAlignment="1">
      <alignment horizontal="center" vertical="center"/>
    </xf>
    <xf numFmtId="0" fontId="6" fillId="18" borderId="15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0" fillId="17" borderId="5" xfId="0" applyFill="1" applyBorder="1" applyAlignment="1">
      <alignment/>
    </xf>
    <xf numFmtId="0" fontId="0" fillId="17" borderId="11" xfId="0" applyFill="1" applyBorder="1" applyAlignment="1">
      <alignment/>
    </xf>
    <xf numFmtId="0" fontId="1" fillId="2" borderId="0" xfId="0" applyFont="1" applyFill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7" fillId="15" borderId="1" xfId="0" applyFont="1" applyFill="1" applyBorder="1" applyAlignment="1">
      <alignment horizontal="center"/>
    </xf>
    <xf numFmtId="0" fontId="7" fillId="15" borderId="3" xfId="0" applyFont="1" applyFill="1" applyBorder="1" applyAlignment="1">
      <alignment horizontal="center"/>
    </xf>
    <xf numFmtId="0" fontId="4" fillId="9" borderId="7" xfId="0" applyFont="1" applyFill="1" applyBorder="1" applyAlignment="1" applyProtection="1">
      <alignment horizontal="center" vertical="center"/>
      <protection locked="0"/>
    </xf>
    <xf numFmtId="0" fontId="4" fillId="9" borderId="8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12" xfId="0" applyFont="1" applyFill="1" applyBorder="1" applyAlignment="1" applyProtection="1">
      <alignment horizontal="center" vertical="center"/>
      <protection locked="0"/>
    </xf>
    <xf numFmtId="0" fontId="4" fillId="18" borderId="7" xfId="0" applyFont="1" applyFill="1" applyBorder="1" applyAlignment="1" applyProtection="1">
      <alignment horizontal="center" vertical="center"/>
      <protection locked="0"/>
    </xf>
    <xf numFmtId="0" fontId="4" fillId="18" borderId="8" xfId="0" applyFont="1" applyFill="1" applyBorder="1" applyAlignment="1" applyProtection="1">
      <alignment horizontal="center" vertical="center"/>
      <protection locked="0"/>
    </xf>
    <xf numFmtId="0" fontId="4" fillId="18" borderId="10" xfId="0" applyFont="1" applyFill="1" applyBorder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 horizontal="center" vertical="center"/>
      <protection locked="0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18" borderId="7" xfId="0" applyFont="1" applyFill="1" applyBorder="1" applyAlignment="1">
      <alignment horizontal="center" vertical="center"/>
    </xf>
    <xf numFmtId="0" fontId="6" fillId="18" borderId="8" xfId="0" applyFont="1" applyFill="1" applyBorder="1" applyAlignment="1">
      <alignment horizontal="center" vertical="center"/>
    </xf>
    <xf numFmtId="0" fontId="6" fillId="18" borderId="6" xfId="0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16" fillId="2" borderId="6" xfId="15" applyFont="1" applyFill="1" applyBorder="1" applyAlignment="1">
      <alignment horizontal="center" vertical="center"/>
    </xf>
    <xf numFmtId="0" fontId="16" fillId="2" borderId="0" xfId="15" applyFont="1" applyFill="1" applyAlignment="1">
      <alignment horizontal="center" vertical="center"/>
    </xf>
    <xf numFmtId="0" fontId="9" fillId="17" borderId="0" xfId="0" applyFont="1" applyFill="1" applyAlignment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8" fillId="15" borderId="7" xfId="0" applyFont="1" applyFill="1" applyBorder="1" applyAlignment="1" applyProtection="1">
      <alignment horizontal="center" vertical="center"/>
      <protection/>
    </xf>
    <xf numFmtId="0" fontId="8" fillId="15" borderId="5" xfId="0" applyFont="1" applyFill="1" applyBorder="1" applyAlignment="1" applyProtection="1">
      <alignment horizontal="center" vertical="center"/>
      <protection/>
    </xf>
    <xf numFmtId="0" fontId="8" fillId="15" borderId="8" xfId="0" applyFont="1" applyFill="1" applyBorder="1" applyAlignment="1" applyProtection="1">
      <alignment horizontal="center" vertical="center"/>
      <protection/>
    </xf>
    <xf numFmtId="0" fontId="8" fillId="15" borderId="10" xfId="0" applyFont="1" applyFill="1" applyBorder="1" applyAlignment="1" applyProtection="1">
      <alignment horizontal="center" vertical="center"/>
      <protection/>
    </xf>
    <xf numFmtId="0" fontId="8" fillId="15" borderId="11" xfId="0" applyFont="1" applyFill="1" applyBorder="1" applyAlignment="1" applyProtection="1">
      <alignment horizontal="center" vertical="center"/>
      <protection/>
    </xf>
    <xf numFmtId="0" fontId="8" fillId="15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12" fillId="14" borderId="7" xfId="0" applyFont="1" applyFill="1" applyBorder="1" applyAlignment="1">
      <alignment horizontal="center"/>
    </xf>
    <xf numFmtId="0" fontId="12" fillId="14" borderId="8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12" fillId="14" borderId="12" xfId="0" applyFont="1" applyFill="1" applyBorder="1" applyAlignment="1">
      <alignment horizontal="center"/>
    </xf>
    <xf numFmtId="0" fontId="20" fillId="12" borderId="16" xfId="15" applyFont="1" applyFill="1" applyBorder="1" applyAlignment="1">
      <alignment horizontal="center" vertical="center"/>
    </xf>
    <xf numFmtId="0" fontId="20" fillId="12" borderId="17" xfId="15" applyFont="1" applyFill="1" applyBorder="1" applyAlignment="1">
      <alignment horizontal="center" vertical="center"/>
    </xf>
    <xf numFmtId="0" fontId="20" fillId="12" borderId="18" xfId="15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wrapText="1"/>
    </xf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center" vertical="center"/>
    </xf>
    <xf numFmtId="0" fontId="12" fillId="18" borderId="7" xfId="0" applyFont="1" applyFill="1" applyBorder="1" applyAlignment="1">
      <alignment horizontal="center"/>
    </xf>
    <xf numFmtId="0" fontId="12" fillId="18" borderId="8" xfId="0" applyFont="1" applyFill="1" applyBorder="1" applyAlignment="1">
      <alignment horizontal="center"/>
    </xf>
    <xf numFmtId="0" fontId="12" fillId="18" borderId="10" xfId="0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7</xdr:row>
      <xdr:rowOff>85725</xdr:rowOff>
    </xdr:from>
    <xdr:to>
      <xdr:col>10</xdr:col>
      <xdr:colOff>19050</xdr:colOff>
      <xdr:row>9</xdr:row>
      <xdr:rowOff>152400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219200"/>
          <a:ext cx="1333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6</xdr:col>
      <xdr:colOff>47625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" y="3086100"/>
          <a:ext cx="2457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17</xdr:row>
      <xdr:rowOff>9525</xdr:rowOff>
    </xdr:from>
    <xdr:to>
      <xdr:col>14</xdr:col>
      <xdr:colOff>38100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>
          <a:off x="3771900" y="3486150"/>
          <a:ext cx="2781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9525</xdr:rowOff>
    </xdr:from>
    <xdr:to>
      <xdr:col>13</xdr:col>
      <xdr:colOff>571500</xdr:colOff>
      <xdr:row>17</xdr:row>
      <xdr:rowOff>9525</xdr:rowOff>
    </xdr:to>
    <xdr:sp>
      <xdr:nvSpPr>
        <xdr:cNvPr id="4" name="Line 4"/>
        <xdr:cNvSpPr>
          <a:spLocks/>
        </xdr:cNvSpPr>
      </xdr:nvSpPr>
      <xdr:spPr>
        <a:xfrm>
          <a:off x="3571875" y="3486150"/>
          <a:ext cx="2924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6848475" cy="10763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Colégio Pedro II - Unidade Humaitá I - LIED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Observe as contas de adição e as reservas. Quando aparece o "vai um?" e o "vão dois?". </a:t>
          </a:r>
        </a:p>
      </xdr:txBody>
    </xdr:sp>
    <xdr:clientData/>
  </xdr:twoCellAnchor>
  <xdr:twoCellAnchor editAs="oneCell">
    <xdr:from>
      <xdr:col>14</xdr:col>
      <xdr:colOff>571500</xdr:colOff>
      <xdr:row>1</xdr:row>
      <xdr:rowOff>47625</xdr:rowOff>
    </xdr:from>
    <xdr:to>
      <xdr:col>15</xdr:col>
      <xdr:colOff>514350</xdr:colOff>
      <xdr:row>5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0955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5</xdr:row>
      <xdr:rowOff>95250</xdr:rowOff>
    </xdr:from>
    <xdr:to>
      <xdr:col>10</xdr:col>
      <xdr:colOff>0</xdr:colOff>
      <xdr:row>7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04875"/>
          <a:ext cx="1333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6</xdr:col>
      <xdr:colOff>47625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600325"/>
          <a:ext cx="2505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14</xdr:row>
      <xdr:rowOff>9525</xdr:rowOff>
    </xdr:from>
    <xdr:to>
      <xdr:col>14</xdr:col>
      <xdr:colOff>38100</xdr:colOff>
      <xdr:row>14</xdr:row>
      <xdr:rowOff>9525</xdr:rowOff>
    </xdr:to>
    <xdr:sp>
      <xdr:nvSpPr>
        <xdr:cNvPr id="3" name="Line 3"/>
        <xdr:cNvSpPr>
          <a:spLocks/>
        </xdr:cNvSpPr>
      </xdr:nvSpPr>
      <xdr:spPr>
        <a:xfrm>
          <a:off x="3743325" y="3000375"/>
          <a:ext cx="2952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9525</xdr:rowOff>
    </xdr:from>
    <xdr:to>
      <xdr:col>13</xdr:col>
      <xdr:colOff>581025</xdr:colOff>
      <xdr:row>14</xdr:row>
      <xdr:rowOff>9525</xdr:rowOff>
    </xdr:to>
    <xdr:sp>
      <xdr:nvSpPr>
        <xdr:cNvPr id="4" name="Line 4"/>
        <xdr:cNvSpPr>
          <a:spLocks/>
        </xdr:cNvSpPr>
      </xdr:nvSpPr>
      <xdr:spPr>
        <a:xfrm>
          <a:off x="3543300" y="3000375"/>
          <a:ext cx="29908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14</xdr:col>
      <xdr:colOff>409575</xdr:colOff>
      <xdr:row>5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9525"/>
          <a:ext cx="7067550" cy="8286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Colégio Pedro II - Um idade Humaitá I - LIED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              Modifique as contas e resolva. Não esqueça de indicar as reservas.
 Receberá um sorriso!</a:t>
          </a:r>
        </a:p>
      </xdr:txBody>
    </xdr:sp>
    <xdr:clientData/>
  </xdr:twoCellAnchor>
  <xdr:twoCellAnchor>
    <xdr:from>
      <xdr:col>1</xdr:col>
      <xdr:colOff>200025</xdr:colOff>
      <xdr:row>13</xdr:row>
      <xdr:rowOff>9525</xdr:rowOff>
    </xdr:from>
    <xdr:to>
      <xdr:col>6</xdr:col>
      <xdr:colOff>38100</xdr:colOff>
      <xdr:row>13</xdr:row>
      <xdr:rowOff>9525</xdr:rowOff>
    </xdr:to>
    <xdr:sp>
      <xdr:nvSpPr>
        <xdr:cNvPr id="6" name="Line 6"/>
        <xdr:cNvSpPr>
          <a:spLocks/>
        </xdr:cNvSpPr>
      </xdr:nvSpPr>
      <xdr:spPr>
        <a:xfrm>
          <a:off x="476250" y="2609850"/>
          <a:ext cx="2295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9525</xdr:rowOff>
    </xdr:from>
    <xdr:to>
      <xdr:col>5</xdr:col>
      <xdr:colOff>447675</xdr:colOff>
      <xdr:row>13</xdr:row>
      <xdr:rowOff>9525</xdr:rowOff>
    </xdr:to>
    <xdr:sp>
      <xdr:nvSpPr>
        <xdr:cNvPr id="7" name="Line 7"/>
        <xdr:cNvSpPr>
          <a:spLocks/>
        </xdr:cNvSpPr>
      </xdr:nvSpPr>
      <xdr:spPr>
        <a:xfrm>
          <a:off x="276225" y="2609850"/>
          <a:ext cx="2457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104775</xdr:rowOff>
    </xdr:from>
    <xdr:to>
      <xdr:col>1</xdr:col>
      <xdr:colOff>304800</xdr:colOff>
      <xdr:row>4</xdr:row>
      <xdr:rowOff>123825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4775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19050</xdr:rowOff>
    </xdr:from>
    <xdr:to>
      <xdr:col>5</xdr:col>
      <xdr:colOff>19050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619125" y="1809750"/>
          <a:ext cx="2447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171450</xdr:colOff>
      <xdr:row>6</xdr:row>
      <xdr:rowOff>161925</xdr:rowOff>
    </xdr:from>
    <xdr:to>
      <xdr:col>7</xdr:col>
      <xdr:colOff>57150</xdr:colOff>
      <xdr:row>8</xdr:row>
      <xdr:rowOff>123825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33475"/>
          <a:ext cx="1104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9</xdr:row>
      <xdr:rowOff>9525</xdr:rowOff>
    </xdr:from>
    <xdr:to>
      <xdr:col>7</xdr:col>
      <xdr:colOff>66675</xdr:colOff>
      <xdr:row>10</xdr:row>
      <xdr:rowOff>152400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485900"/>
          <a:ext cx="1104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19050</xdr:rowOff>
    </xdr:from>
    <xdr:to>
      <xdr:col>5</xdr:col>
      <xdr:colOff>19050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619125" y="4010025"/>
          <a:ext cx="2447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</xdr:row>
      <xdr:rowOff>76200</xdr:rowOff>
    </xdr:from>
    <xdr:to>
      <xdr:col>12</xdr:col>
      <xdr:colOff>209550</xdr:colOff>
      <xdr:row>11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4486275" y="400050"/>
          <a:ext cx="3038475" cy="1476375"/>
        </a:xfrm>
        <a:prstGeom prst="cloudCallout">
          <a:avLst>
            <a:gd name="adj1" fmla="val -4523"/>
            <a:gd name="adj2" fmla="val 86754"/>
          </a:avLst>
        </a:prstGeom>
        <a:gradFill rotWithShape="1">
          <a:gsLst>
            <a:gs pos="0">
              <a:srgbClr val="CCFFCC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Vou escolher os números da minha conta de adição.
A prova real vai conferir para mim. A bomba não pode explodir!!!!!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85725</xdr:rowOff>
    </xdr:from>
    <xdr:to>
      <xdr:col>1</xdr:col>
      <xdr:colOff>171450</xdr:colOff>
      <xdr:row>4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85725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123825</xdr:rowOff>
    </xdr:from>
    <xdr:to>
      <xdr:col>6</xdr:col>
      <xdr:colOff>285750</xdr:colOff>
      <xdr:row>3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914400" y="285750"/>
          <a:ext cx="3028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Colégio Pedro II - Um idade Humaitá I - LIED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11</xdr:row>
      <xdr:rowOff>295275</xdr:rowOff>
    </xdr:from>
    <xdr:to>
      <xdr:col>6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2257425"/>
          <a:ext cx="16002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13</xdr:row>
      <xdr:rowOff>285750</xdr:rowOff>
    </xdr:from>
    <xdr:to>
      <xdr:col>6</xdr:col>
      <xdr:colOff>9525</xdr:colOff>
      <xdr:row>13</xdr:row>
      <xdr:rowOff>285750</xdr:rowOff>
    </xdr:to>
    <xdr:sp>
      <xdr:nvSpPr>
        <xdr:cNvPr id="2" name="Line 2"/>
        <xdr:cNvSpPr>
          <a:spLocks/>
        </xdr:cNvSpPr>
      </xdr:nvSpPr>
      <xdr:spPr>
        <a:xfrm flipV="1">
          <a:off x="57150" y="2857500"/>
          <a:ext cx="2343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457200</xdr:colOff>
      <xdr:row>20</xdr:row>
      <xdr:rowOff>0</xdr:rowOff>
    </xdr:from>
    <xdr:to>
      <xdr:col>8</xdr:col>
      <xdr:colOff>95250</xdr:colOff>
      <xdr:row>21</xdr:row>
      <xdr:rowOff>28575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933825"/>
          <a:ext cx="1428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12</xdr:row>
      <xdr:rowOff>9525</xdr:rowOff>
    </xdr:from>
    <xdr:to>
      <xdr:col>14</xdr:col>
      <xdr:colOff>0</xdr:colOff>
      <xdr:row>12</xdr:row>
      <xdr:rowOff>19050</xdr:rowOff>
    </xdr:to>
    <xdr:sp>
      <xdr:nvSpPr>
        <xdr:cNvPr id="4" name="Line 9"/>
        <xdr:cNvSpPr>
          <a:spLocks/>
        </xdr:cNvSpPr>
      </xdr:nvSpPr>
      <xdr:spPr>
        <a:xfrm>
          <a:off x="4495800" y="2276475"/>
          <a:ext cx="17430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152400</xdr:rowOff>
    </xdr:from>
    <xdr:to>
      <xdr:col>14</xdr:col>
      <xdr:colOff>19050</xdr:colOff>
      <xdr:row>15</xdr:row>
      <xdr:rowOff>152400</xdr:rowOff>
    </xdr:to>
    <xdr:sp>
      <xdr:nvSpPr>
        <xdr:cNvPr id="5" name="Line 10"/>
        <xdr:cNvSpPr>
          <a:spLocks/>
        </xdr:cNvSpPr>
      </xdr:nvSpPr>
      <xdr:spPr>
        <a:xfrm>
          <a:off x="3381375" y="3181350"/>
          <a:ext cx="2876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400050</xdr:colOff>
      <xdr:row>4</xdr:row>
      <xdr:rowOff>28575</xdr:rowOff>
    </xdr:to>
    <xdr:sp>
      <xdr:nvSpPr>
        <xdr:cNvPr id="6" name="Rectangle 16"/>
        <xdr:cNvSpPr>
          <a:spLocks/>
        </xdr:cNvSpPr>
      </xdr:nvSpPr>
      <xdr:spPr>
        <a:xfrm>
          <a:off x="9525" y="0"/>
          <a:ext cx="7219950" cy="6762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Colégio Pedro II - Unidade Humaitá I</a:t>
          </a:r>
          <a:r>
            <a:rPr lang="en-US" cap="none" sz="1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Observe as multiplicações e os "zeros" indicando as ordens.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371475</xdr:colOff>
      <xdr:row>4</xdr:row>
      <xdr:rowOff>28575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525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295275</xdr:rowOff>
    </xdr:from>
    <xdr:to>
      <xdr:col>6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1924050"/>
          <a:ext cx="16002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285750</xdr:rowOff>
    </xdr:from>
    <xdr:to>
      <xdr:col>6</xdr:col>
      <xdr:colOff>9525</xdr:colOff>
      <xdr:row>11</xdr:row>
      <xdr:rowOff>285750</xdr:rowOff>
    </xdr:to>
    <xdr:sp>
      <xdr:nvSpPr>
        <xdr:cNvPr id="2" name="Line 2"/>
        <xdr:cNvSpPr>
          <a:spLocks/>
        </xdr:cNvSpPr>
      </xdr:nvSpPr>
      <xdr:spPr>
        <a:xfrm flipV="1">
          <a:off x="123825" y="2524125"/>
          <a:ext cx="2276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457200</xdr:colOff>
      <xdr:row>18</xdr:row>
      <xdr:rowOff>0</xdr:rowOff>
    </xdr:from>
    <xdr:to>
      <xdr:col>8</xdr:col>
      <xdr:colOff>66675</xdr:colOff>
      <xdr:row>19</xdr:row>
      <xdr:rowOff>28575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600450"/>
          <a:ext cx="1428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10</xdr:row>
      <xdr:rowOff>9525</xdr:rowOff>
    </xdr:from>
    <xdr:to>
      <xdr:col>14</xdr:col>
      <xdr:colOff>0</xdr:colOff>
      <xdr:row>10</xdr:row>
      <xdr:rowOff>9525</xdr:rowOff>
    </xdr:to>
    <xdr:sp>
      <xdr:nvSpPr>
        <xdr:cNvPr id="4" name="Line 4"/>
        <xdr:cNvSpPr>
          <a:spLocks/>
        </xdr:cNvSpPr>
      </xdr:nvSpPr>
      <xdr:spPr>
        <a:xfrm>
          <a:off x="4524375" y="1943100"/>
          <a:ext cx="1771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13</xdr:row>
      <xdr:rowOff>152400</xdr:rowOff>
    </xdr:from>
    <xdr:to>
      <xdr:col>14</xdr:col>
      <xdr:colOff>19050</xdr:colOff>
      <xdr:row>13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381375" y="2847975"/>
          <a:ext cx="2933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15</xdr:col>
      <xdr:colOff>304800</xdr:colOff>
      <xdr:row>5</xdr:row>
      <xdr:rowOff>19050</xdr:rowOff>
    </xdr:to>
    <xdr:sp>
      <xdr:nvSpPr>
        <xdr:cNvPr id="6" name="Rectangle 8"/>
        <xdr:cNvSpPr>
          <a:spLocks/>
        </xdr:cNvSpPr>
      </xdr:nvSpPr>
      <xdr:spPr>
        <a:xfrm>
          <a:off x="9525" y="0"/>
          <a:ext cx="6981825" cy="8382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Colégio Pedro II - Um idade Humaitá I - LIED</a:t>
          </a:r>
          <a:r>
            <a:rPr lang="en-US" cap="none" sz="1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          Modifique as contas e resolva. Atenção com os recuos. Receberá um sorriso!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171450</xdr:colOff>
      <xdr:row>4</xdr:row>
      <xdr:rowOff>95250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5725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13</xdr:row>
      <xdr:rowOff>28575</xdr:rowOff>
    </xdr:from>
    <xdr:to>
      <xdr:col>7</xdr:col>
      <xdr:colOff>19050</xdr:colOff>
      <xdr:row>21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3448050" y="2162175"/>
          <a:ext cx="0" cy="14287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66675</xdr:rowOff>
    </xdr:from>
    <xdr:to>
      <xdr:col>9</xdr:col>
      <xdr:colOff>133350</xdr:colOff>
      <xdr:row>17</xdr:row>
      <xdr:rowOff>66675</xdr:rowOff>
    </xdr:to>
    <xdr:sp>
      <xdr:nvSpPr>
        <xdr:cNvPr id="2" name="Line 3"/>
        <xdr:cNvSpPr>
          <a:spLocks/>
        </xdr:cNvSpPr>
      </xdr:nvSpPr>
      <xdr:spPr>
        <a:xfrm rot="16200000">
          <a:off x="3476625" y="2867025"/>
          <a:ext cx="15716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76200</xdr:colOff>
      <xdr:row>14</xdr:row>
      <xdr:rowOff>66675</xdr:rowOff>
    </xdr:from>
    <xdr:to>
      <xdr:col>10</xdr:col>
      <xdr:colOff>495300</xdr:colOff>
      <xdr:row>16</xdr:row>
      <xdr:rowOff>66675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71725"/>
          <a:ext cx="1028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11</xdr:row>
      <xdr:rowOff>38100</xdr:rowOff>
    </xdr:from>
    <xdr:to>
      <xdr:col>5</xdr:col>
      <xdr:colOff>571500</xdr:colOff>
      <xdr:row>13</xdr:row>
      <xdr:rowOff>142875</xdr:rowOff>
    </xdr:to>
    <xdr:sp>
      <xdr:nvSpPr>
        <xdr:cNvPr id="4" name="Line 5"/>
        <xdr:cNvSpPr>
          <a:spLocks/>
        </xdr:cNvSpPr>
      </xdr:nvSpPr>
      <xdr:spPr>
        <a:xfrm flipH="1" flipV="1">
          <a:off x="2333625" y="1847850"/>
          <a:ext cx="447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11</xdr:row>
      <xdr:rowOff>28575</xdr:rowOff>
    </xdr:from>
    <xdr:to>
      <xdr:col>8</xdr:col>
      <xdr:colOff>85725</xdr:colOff>
      <xdr:row>13</xdr:row>
      <xdr:rowOff>123825</xdr:rowOff>
    </xdr:to>
    <xdr:sp>
      <xdr:nvSpPr>
        <xdr:cNvPr id="5" name="Line 7"/>
        <xdr:cNvSpPr>
          <a:spLocks/>
        </xdr:cNvSpPr>
      </xdr:nvSpPr>
      <xdr:spPr>
        <a:xfrm flipV="1">
          <a:off x="3981450" y="1838325"/>
          <a:ext cx="1428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19</xdr:row>
      <xdr:rowOff>114300</xdr:rowOff>
    </xdr:from>
    <xdr:to>
      <xdr:col>4</xdr:col>
      <xdr:colOff>695325</xdr:colOff>
      <xdr:row>20</xdr:row>
      <xdr:rowOff>104775</xdr:rowOff>
    </xdr:to>
    <xdr:sp>
      <xdr:nvSpPr>
        <xdr:cNvPr id="6" name="Line 8"/>
        <xdr:cNvSpPr>
          <a:spLocks/>
        </xdr:cNvSpPr>
      </xdr:nvSpPr>
      <xdr:spPr>
        <a:xfrm flipH="1">
          <a:off x="1276350" y="3248025"/>
          <a:ext cx="657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18</xdr:row>
      <xdr:rowOff>95250</xdr:rowOff>
    </xdr:from>
    <xdr:to>
      <xdr:col>9</xdr:col>
      <xdr:colOff>571500</xdr:colOff>
      <xdr:row>19</xdr:row>
      <xdr:rowOff>28575</xdr:rowOff>
    </xdr:to>
    <xdr:sp>
      <xdr:nvSpPr>
        <xdr:cNvPr id="7" name="Line 11"/>
        <xdr:cNvSpPr>
          <a:spLocks/>
        </xdr:cNvSpPr>
      </xdr:nvSpPr>
      <xdr:spPr>
        <a:xfrm flipV="1">
          <a:off x="4943475" y="3067050"/>
          <a:ext cx="5429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142875</xdr:colOff>
      <xdr:row>14</xdr:row>
      <xdr:rowOff>85725</xdr:rowOff>
    </xdr:from>
    <xdr:to>
      <xdr:col>4</xdr:col>
      <xdr:colOff>638175</xdr:colOff>
      <xdr:row>16</xdr:row>
      <xdr:rowOff>85725</xdr:rowOff>
    </xdr:to>
    <xdr:pic>
      <xdr:nvPicPr>
        <xdr:cNvPr id="8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390775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27</xdr:row>
      <xdr:rowOff>114300</xdr:rowOff>
    </xdr:from>
    <xdr:to>
      <xdr:col>5</xdr:col>
      <xdr:colOff>476250</xdr:colOff>
      <xdr:row>28</xdr:row>
      <xdr:rowOff>219075</xdr:rowOff>
    </xdr:to>
    <xdr:grpSp>
      <xdr:nvGrpSpPr>
        <xdr:cNvPr id="9" name="Group 17"/>
        <xdr:cNvGrpSpPr>
          <a:grpSpLocks/>
        </xdr:cNvGrpSpPr>
      </xdr:nvGrpSpPr>
      <xdr:grpSpPr>
        <a:xfrm>
          <a:off x="2362200" y="4533900"/>
          <a:ext cx="323850" cy="266700"/>
          <a:chOff x="253" y="444"/>
          <a:chExt cx="51" cy="20"/>
        </a:xfrm>
        <a:solidFill>
          <a:srgbClr val="FFFFFF"/>
        </a:solidFill>
      </xdr:grpSpPr>
      <xdr:sp>
        <xdr:nvSpPr>
          <xdr:cNvPr id="10" name="Line 13"/>
          <xdr:cNvSpPr>
            <a:spLocks/>
          </xdr:cNvSpPr>
        </xdr:nvSpPr>
        <xdr:spPr>
          <a:xfrm flipV="1">
            <a:off x="253" y="444"/>
            <a:ext cx="5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4"/>
          <xdr:cNvSpPr>
            <a:spLocks/>
          </xdr:cNvSpPr>
        </xdr:nvSpPr>
        <xdr:spPr>
          <a:xfrm>
            <a:off x="254" y="464"/>
            <a:ext cx="5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27</xdr:row>
      <xdr:rowOff>57150</xdr:rowOff>
    </xdr:from>
    <xdr:to>
      <xdr:col>9</xdr:col>
      <xdr:colOff>371475</xdr:colOff>
      <xdr:row>28</xdr:row>
      <xdr:rowOff>352425</xdr:rowOff>
    </xdr:to>
    <xdr:grpSp>
      <xdr:nvGrpSpPr>
        <xdr:cNvPr id="12" name="Group 18"/>
        <xdr:cNvGrpSpPr>
          <a:grpSpLocks/>
        </xdr:cNvGrpSpPr>
      </xdr:nvGrpSpPr>
      <xdr:grpSpPr>
        <a:xfrm>
          <a:off x="5086350" y="4476750"/>
          <a:ext cx="200025" cy="457200"/>
          <a:chOff x="574" y="430"/>
          <a:chExt cx="50" cy="50"/>
        </a:xfrm>
        <a:solidFill>
          <a:srgbClr val="FFFFFF"/>
        </a:solidFill>
      </xdr:grpSpPr>
      <xdr:sp>
        <xdr:nvSpPr>
          <xdr:cNvPr id="13" name="Line 15"/>
          <xdr:cNvSpPr>
            <a:spLocks/>
          </xdr:cNvSpPr>
        </xdr:nvSpPr>
        <xdr:spPr>
          <a:xfrm>
            <a:off x="574" y="453"/>
            <a:ext cx="5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 rot="16200000">
            <a:off x="601" y="430"/>
            <a:ext cx="0" cy="5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30</xdr:row>
      <xdr:rowOff>28575</xdr:rowOff>
    </xdr:from>
    <xdr:to>
      <xdr:col>5</xdr:col>
      <xdr:colOff>476250</xdr:colOff>
      <xdr:row>30</xdr:row>
      <xdr:rowOff>371475</xdr:rowOff>
    </xdr:to>
    <xdr:grpSp>
      <xdr:nvGrpSpPr>
        <xdr:cNvPr id="15" name="Group 19"/>
        <xdr:cNvGrpSpPr>
          <a:grpSpLocks/>
        </xdr:cNvGrpSpPr>
      </xdr:nvGrpSpPr>
      <xdr:grpSpPr>
        <a:xfrm>
          <a:off x="2362200" y="5457825"/>
          <a:ext cx="323850" cy="342900"/>
          <a:chOff x="253" y="444"/>
          <a:chExt cx="51" cy="20"/>
        </a:xfrm>
        <a:solidFill>
          <a:srgbClr val="FFFFFF"/>
        </a:solidFill>
      </xdr:grpSpPr>
      <xdr:sp>
        <xdr:nvSpPr>
          <xdr:cNvPr id="16" name="Line 20"/>
          <xdr:cNvSpPr>
            <a:spLocks/>
          </xdr:cNvSpPr>
        </xdr:nvSpPr>
        <xdr:spPr>
          <a:xfrm flipV="1">
            <a:off x="253" y="444"/>
            <a:ext cx="51" cy="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1"/>
          <xdr:cNvSpPr>
            <a:spLocks/>
          </xdr:cNvSpPr>
        </xdr:nvSpPr>
        <xdr:spPr>
          <a:xfrm>
            <a:off x="254" y="464"/>
            <a:ext cx="5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29</xdr:row>
      <xdr:rowOff>390525</xdr:rowOff>
    </xdr:from>
    <xdr:to>
      <xdr:col>9</xdr:col>
      <xdr:colOff>390525</xdr:colOff>
      <xdr:row>31</xdr:row>
      <xdr:rowOff>161925</xdr:rowOff>
    </xdr:to>
    <xdr:grpSp>
      <xdr:nvGrpSpPr>
        <xdr:cNvPr id="18" name="Group 22"/>
        <xdr:cNvGrpSpPr>
          <a:grpSpLocks/>
        </xdr:cNvGrpSpPr>
      </xdr:nvGrpSpPr>
      <xdr:grpSpPr>
        <a:xfrm>
          <a:off x="5095875" y="5400675"/>
          <a:ext cx="209550" cy="609600"/>
          <a:chOff x="574" y="430"/>
          <a:chExt cx="50" cy="50"/>
        </a:xfrm>
        <a:solidFill>
          <a:srgbClr val="FFFFFF"/>
        </a:solidFill>
      </xdr:grpSpPr>
      <xdr:sp>
        <xdr:nvSpPr>
          <xdr:cNvPr id="19" name="Line 23"/>
          <xdr:cNvSpPr>
            <a:spLocks/>
          </xdr:cNvSpPr>
        </xdr:nvSpPr>
        <xdr:spPr>
          <a:xfrm>
            <a:off x="574" y="453"/>
            <a:ext cx="5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 rot="16200000">
            <a:off x="601" y="430"/>
            <a:ext cx="0" cy="5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552450</xdr:colOff>
      <xdr:row>5</xdr:row>
      <xdr:rowOff>28575</xdr:rowOff>
    </xdr:to>
    <xdr:sp>
      <xdr:nvSpPr>
        <xdr:cNvPr id="21" name="Rectangle 25"/>
        <xdr:cNvSpPr>
          <a:spLocks/>
        </xdr:cNvSpPr>
      </xdr:nvSpPr>
      <xdr:spPr>
        <a:xfrm>
          <a:off x="0" y="0"/>
          <a:ext cx="8782050" cy="8382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Colégio Pedro II - Um idade Humaitá I - LIED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               Preencha as caixas com os termos da divisão, utilize as barras de rolagem e observe a relação entre os termos da divisão.</a:t>
          </a:r>
        </a:p>
      </xdr:txBody>
    </xdr:sp>
    <xdr:clientData/>
  </xdr:twoCellAnchor>
  <xdr:twoCellAnchor>
    <xdr:from>
      <xdr:col>5</xdr:col>
      <xdr:colOff>38100</xdr:colOff>
      <xdr:row>21</xdr:row>
      <xdr:rowOff>104775</xdr:rowOff>
    </xdr:from>
    <xdr:to>
      <xdr:col>6</xdr:col>
      <xdr:colOff>552450</xdr:colOff>
      <xdr:row>22</xdr:row>
      <xdr:rowOff>95250</xdr:rowOff>
    </xdr:to>
    <xdr:sp>
      <xdr:nvSpPr>
        <xdr:cNvPr id="22" name="Polygon 31"/>
        <xdr:cNvSpPr>
          <a:spLocks/>
        </xdr:cNvSpPr>
      </xdr:nvSpPr>
      <xdr:spPr>
        <a:xfrm rot="548">
          <a:off x="2247900" y="3571875"/>
          <a:ext cx="1123950" cy="161925"/>
        </a:xfrm>
        <a:custGeom>
          <a:pathLst>
            <a:path h="30" w="158">
              <a:moveTo>
                <a:pt x="0" y="0"/>
              </a:moveTo>
              <a:cubicBezTo>
                <a:pt x="6" y="18"/>
                <a:pt x="21" y="23"/>
                <a:pt x="39" y="26"/>
              </a:cubicBezTo>
              <a:cubicBezTo>
                <a:pt x="47" y="29"/>
                <a:pt x="56" y="29"/>
                <a:pt x="65" y="30"/>
              </a:cubicBezTo>
              <a:cubicBezTo>
                <a:pt x="97" y="29"/>
                <a:pt x="96" y="30"/>
                <a:pt x="116" y="27"/>
              </a:cubicBezTo>
              <a:cubicBezTo>
                <a:pt x="128" y="23"/>
                <a:pt x="142" y="20"/>
                <a:pt x="153" y="13"/>
              </a:cubicBezTo>
              <a:cubicBezTo>
                <a:pt x="155" y="10"/>
                <a:pt x="155" y="7"/>
                <a:pt x="158" y="7"/>
              </a:cubicBez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2</xdr:col>
      <xdr:colOff>352425</xdr:colOff>
      <xdr:row>4</xdr:row>
      <xdr:rowOff>104775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725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18</xdr:row>
      <xdr:rowOff>0</xdr:rowOff>
    </xdr:from>
    <xdr:to>
      <xdr:col>5</xdr:col>
      <xdr:colOff>600075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0" y="2905125"/>
          <a:ext cx="0" cy="13430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21</xdr:row>
      <xdr:rowOff>0</xdr:rowOff>
    </xdr:from>
    <xdr:to>
      <xdr:col>7</xdr:col>
      <xdr:colOff>600075</xdr:colOff>
      <xdr:row>21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3143250" y="3409950"/>
          <a:ext cx="1219200" cy="95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14</xdr:row>
      <xdr:rowOff>85725</xdr:rowOff>
    </xdr:from>
    <xdr:to>
      <xdr:col>8</xdr:col>
      <xdr:colOff>66675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2667000" y="2343150"/>
          <a:ext cx="177165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76200</xdr:rowOff>
    </xdr:from>
    <xdr:to>
      <xdr:col>5</xdr:col>
      <xdr:colOff>57150</xdr:colOff>
      <xdr:row>18</xdr:row>
      <xdr:rowOff>133350</xdr:rowOff>
    </xdr:to>
    <xdr:sp>
      <xdr:nvSpPr>
        <xdr:cNvPr id="4" name="Line 4"/>
        <xdr:cNvSpPr>
          <a:spLocks/>
        </xdr:cNvSpPr>
      </xdr:nvSpPr>
      <xdr:spPr>
        <a:xfrm flipH="1" flipV="1">
          <a:off x="1952625" y="2333625"/>
          <a:ext cx="647700" cy="704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21</xdr:row>
      <xdr:rowOff>0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076575"/>
          <a:ext cx="942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19</xdr:row>
      <xdr:rowOff>0</xdr:rowOff>
    </xdr:from>
    <xdr:to>
      <xdr:col>10</xdr:col>
      <xdr:colOff>9525</xdr:colOff>
      <xdr:row>20</xdr:row>
      <xdr:rowOff>161925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3076575"/>
          <a:ext cx="981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14</xdr:row>
      <xdr:rowOff>19050</xdr:rowOff>
    </xdr:from>
    <xdr:to>
      <xdr:col>12</xdr:col>
      <xdr:colOff>428625</xdr:colOff>
      <xdr:row>17</xdr:row>
      <xdr:rowOff>152400</xdr:rowOff>
    </xdr:to>
    <xdr:sp>
      <xdr:nvSpPr>
        <xdr:cNvPr id="7" name="Rectangle 9"/>
        <xdr:cNvSpPr>
          <a:spLocks/>
        </xdr:cNvSpPr>
      </xdr:nvSpPr>
      <xdr:spPr>
        <a:xfrm>
          <a:off x="5610225" y="2276475"/>
          <a:ext cx="1628775" cy="6191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SOMA DO MÚLTIPLO ANTERIOR COM O DIVISOR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13</xdr:col>
      <xdr:colOff>247650</xdr:colOff>
      <xdr:row>6</xdr:row>
      <xdr:rowOff>152400</xdr:rowOff>
    </xdr:to>
    <xdr:sp>
      <xdr:nvSpPr>
        <xdr:cNvPr id="8" name="Rectangle 10"/>
        <xdr:cNvSpPr>
          <a:spLocks/>
        </xdr:cNvSpPr>
      </xdr:nvSpPr>
      <xdr:spPr>
        <a:xfrm>
          <a:off x="0" y="28575"/>
          <a:ext cx="7667625" cy="1095375"/>
        </a:xfrm>
        <a:prstGeom prst="rect">
          <a:avLst/>
        </a:prstGeom>
        <a:solidFill>
          <a:srgbClr val="FFCC99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Colégio Pedro II - Um idade Humaitá I - LIED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O dividendo é múltiplo do divisor, em uma divisão, se o resto for zero.
          Observe como calcular o múltiplo anterior e o posterior de acordo com o resto de uma divisão.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133350</xdr:rowOff>
    </xdr:from>
    <xdr:to>
      <xdr:col>1</xdr:col>
      <xdr:colOff>257175</xdr:colOff>
      <xdr:row>4</xdr:row>
      <xdr:rowOff>152400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3335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1"/>
  <dimension ref="A1:W96"/>
  <sheetViews>
    <sheetView showGridLines="0" zoomScale="75" zoomScaleNormal="75" workbookViewId="0" topLeftCell="A1">
      <selection activeCell="S15" sqref="S15"/>
    </sheetView>
  </sheetViews>
  <sheetFormatPr defaultColWidth="9.140625" defaultRowHeight="12.75"/>
  <cols>
    <col min="1" max="1" width="5.28125" style="11" customWidth="1"/>
    <col min="2" max="2" width="7.57421875" style="11" customWidth="1"/>
    <col min="3" max="3" width="6.421875" style="11" customWidth="1"/>
    <col min="4" max="4" width="8.28125" style="11" customWidth="1"/>
    <col min="5" max="5" width="7.140625" style="11" customWidth="1"/>
    <col min="6" max="6" width="6.7109375" style="11" customWidth="1"/>
    <col min="7" max="7" width="5.140625" style="11" customWidth="1"/>
    <col min="8" max="8" width="5.28125" style="11" customWidth="1"/>
    <col min="9" max="9" width="1.7109375" style="11" customWidth="1"/>
    <col min="10" max="10" width="8.7109375" style="11" customWidth="1"/>
    <col min="11" max="16384" width="8.8515625" style="11" customWidth="1"/>
  </cols>
  <sheetData>
    <row r="1" spans="1:21" ht="12.75">
      <c r="A1" s="24"/>
      <c r="B1" s="14">
        <v>33</v>
      </c>
      <c r="C1" s="15"/>
      <c r="D1" s="14">
        <v>170</v>
      </c>
      <c r="E1" s="15"/>
      <c r="F1" s="15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2.75">
      <c r="A2" s="24"/>
      <c r="B2" s="14">
        <f ca="1">B1+INT(RAND()*100)</f>
        <v>91</v>
      </c>
      <c r="C2" s="14">
        <f ca="1">B1+INT(RAND()*100)</f>
        <v>108</v>
      </c>
      <c r="D2" s="14">
        <f ca="1">D1+INT(RAND()*100)</f>
        <v>201</v>
      </c>
      <c r="E2" s="14">
        <f ca="1">D1+INT(RAND()*100)</f>
        <v>232</v>
      </c>
      <c r="F2" s="14">
        <f ca="1">E1+INT(RAND()*100)</f>
        <v>85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3" ht="12.75">
      <c r="A3" s="24"/>
      <c r="B3" s="14">
        <f ca="1">B2+INT(RAND()*100)</f>
        <v>181</v>
      </c>
      <c r="C3" s="14">
        <f ca="1">C2+INT(RAND()*100)</f>
        <v>189</v>
      </c>
      <c r="D3" s="14">
        <f ca="1">D2+INT(RAND()*100)</f>
        <v>286</v>
      </c>
      <c r="E3" s="14">
        <f aca="true" ca="1" t="shared" si="0" ref="E3:F5">E2+INT(RAND()*100)</f>
        <v>256</v>
      </c>
      <c r="F3" s="14">
        <f ca="1" t="shared" si="0"/>
        <v>118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2.75">
      <c r="A4" s="24"/>
      <c r="B4" s="14">
        <f ca="1">B3+INT(RAND()*100)</f>
        <v>238</v>
      </c>
      <c r="C4" s="14">
        <f ca="1">C3+INT(RAND()*100)</f>
        <v>273</v>
      </c>
      <c r="D4" s="14">
        <f ca="1">D3+INT(RAND()*100)</f>
        <v>327</v>
      </c>
      <c r="E4" s="14">
        <f ca="1" t="shared" si="0"/>
        <v>290</v>
      </c>
      <c r="F4" s="14">
        <f ca="1" t="shared" si="0"/>
        <v>200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2.75">
      <c r="A5" s="24"/>
      <c r="B5" s="14">
        <f ca="1">B4+INT(RAND()*100)</f>
        <v>323</v>
      </c>
      <c r="C5" s="14">
        <f ca="1">C4+INT(RAND()*100)</f>
        <v>316</v>
      </c>
      <c r="D5" s="14">
        <f ca="1">D4+INT(RAND()*100)</f>
        <v>354</v>
      </c>
      <c r="E5" s="14">
        <f ca="1" t="shared" si="0"/>
        <v>355</v>
      </c>
      <c r="F5" s="14">
        <f ca="1" t="shared" si="0"/>
        <v>244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2.75">
      <c r="A6" s="24"/>
      <c r="B6" s="25"/>
      <c r="C6" s="2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.75">
      <c r="A7" s="24"/>
      <c r="B7" s="25"/>
      <c r="C7" s="25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2.75">
      <c r="A8" s="24"/>
      <c r="B8" s="25"/>
      <c r="C8" s="2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3.5" thickBo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13.5" thickBot="1">
      <c r="A12" s="24"/>
      <c r="B12" s="24"/>
      <c r="C12" s="59" t="s">
        <v>20</v>
      </c>
      <c r="D12" s="60"/>
      <c r="E12" s="60"/>
      <c r="F12" s="61"/>
      <c r="G12" s="24"/>
      <c r="H12" s="24"/>
      <c r="I12" s="24"/>
      <c r="J12" s="24"/>
      <c r="K12" s="59" t="s">
        <v>21</v>
      </c>
      <c r="L12" s="60"/>
      <c r="M12" s="60"/>
      <c r="N12" s="61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13.5" thickBot="1">
      <c r="A13" s="24"/>
      <c r="B13" s="24"/>
      <c r="C13" s="26">
        <f>IF(SUM(D13:D16)&gt;9,INT(SUM(D13:D16)/10),"")</f>
      </c>
      <c r="D13" s="26">
        <f>IF(SUM(E13:E16)&gt;9,INT(SUM(E13:E16)/10),"")</f>
        <v>1</v>
      </c>
      <c r="E13" s="26">
        <f>IF(F15+F16&gt;9,INT((F15+F16)/10),"")</f>
      </c>
      <c r="F13" s="26"/>
      <c r="G13" s="24"/>
      <c r="H13" s="24"/>
      <c r="I13" s="24"/>
      <c r="J13" s="24"/>
      <c r="K13" s="26">
        <f>IF(SUM(L13:L17)&gt;9,INT(SUM(L13:L17)/10),"")</f>
      </c>
      <c r="L13" s="26">
        <f>IF(SUM(M13:M17)&gt;9,INT(SUM(M13:M17)/10),"")</f>
        <v>2</v>
      </c>
      <c r="M13" s="26">
        <f>IF(N15+N16+N17&gt;9,INT((N15+N16+N17)/10),"")</f>
      </c>
      <c r="N13" s="26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13.5" thickBot="1">
      <c r="A14" s="24"/>
      <c r="B14" s="24"/>
      <c r="C14" s="27" t="s">
        <v>22</v>
      </c>
      <c r="D14" s="27" t="s">
        <v>25</v>
      </c>
      <c r="E14" s="27" t="s">
        <v>23</v>
      </c>
      <c r="F14" s="27" t="s">
        <v>24</v>
      </c>
      <c r="G14" s="24"/>
      <c r="H14" s="24"/>
      <c r="I14" s="24"/>
      <c r="J14" s="24"/>
      <c r="K14" s="27" t="s">
        <v>22</v>
      </c>
      <c r="L14" s="27" t="s">
        <v>25</v>
      </c>
      <c r="M14" s="27" t="s">
        <v>23</v>
      </c>
      <c r="N14" s="27" t="s">
        <v>24</v>
      </c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30.75" thickBot="1">
      <c r="A15" s="24"/>
      <c r="B15" s="25"/>
      <c r="C15" s="28">
        <f>MOD($B$5,8)+1</f>
        <v>4</v>
      </c>
      <c r="D15" s="29">
        <f>MOD($B$5,10)</f>
        <v>3</v>
      </c>
      <c r="E15" s="30">
        <f>MOD($B$3,10)</f>
        <v>1</v>
      </c>
      <c r="F15" s="31">
        <f>MOD($B$2,10)</f>
        <v>1</v>
      </c>
      <c r="G15" s="24"/>
      <c r="H15" s="24"/>
      <c r="I15" s="24"/>
      <c r="J15" s="25"/>
      <c r="K15" s="28">
        <f>MOD($D$5,8)+1</f>
        <v>3</v>
      </c>
      <c r="L15" s="29">
        <f>MOD($D$5,10)</f>
        <v>4</v>
      </c>
      <c r="M15" s="30">
        <f>MOD($D$3,10)</f>
        <v>6</v>
      </c>
      <c r="N15" s="31">
        <f>MOD($D$2,10)</f>
        <v>1</v>
      </c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30.75" thickBot="1">
      <c r="A16" s="24"/>
      <c r="B16" s="32" t="s">
        <v>13</v>
      </c>
      <c r="C16" s="28">
        <f>MOD($C$5,8)+1</f>
        <v>5</v>
      </c>
      <c r="D16" s="29">
        <f>MOD($C$4,10)</f>
        <v>3</v>
      </c>
      <c r="E16" s="30">
        <f>MOD($C$3,10)</f>
        <v>9</v>
      </c>
      <c r="F16" s="31">
        <f>MOD($C$2,10)</f>
        <v>8</v>
      </c>
      <c r="G16" s="24"/>
      <c r="H16" s="24"/>
      <c r="I16" s="24"/>
      <c r="J16" s="32"/>
      <c r="K16" s="28">
        <f>MOD($E$5,8)+1</f>
        <v>4</v>
      </c>
      <c r="L16" s="29">
        <f>MOD($E$4,10)</f>
        <v>0</v>
      </c>
      <c r="M16" s="30">
        <f>MOD($E$3,10)</f>
        <v>6</v>
      </c>
      <c r="N16" s="31">
        <f>MOD($E$2,10)</f>
        <v>2</v>
      </c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30.75" thickBot="1">
      <c r="A17" s="24"/>
      <c r="B17" s="33">
        <f>IF(SUM(C13:C16)&gt;9,INT(SUM(C13:C16)/10),"")</f>
      </c>
      <c r="C17" s="33">
        <f>MOD(SUM(C13:C16),10)</f>
        <v>9</v>
      </c>
      <c r="D17" s="33">
        <f>MOD(SUM(D13:D16),10)</f>
        <v>7</v>
      </c>
      <c r="E17" s="33">
        <f>MOD(SUM(E13:E16),10)</f>
        <v>0</v>
      </c>
      <c r="F17" s="33">
        <f>MOD(F15+F16,10)</f>
        <v>9</v>
      </c>
      <c r="G17" s="24"/>
      <c r="H17" s="24"/>
      <c r="I17" s="24"/>
      <c r="J17" s="32" t="s">
        <v>13</v>
      </c>
      <c r="K17" s="28">
        <f>MOD($F$5,8)+1</f>
        <v>5</v>
      </c>
      <c r="L17" s="29">
        <f>MOD($F$4,10)</f>
        <v>0</v>
      </c>
      <c r="M17" s="30">
        <f>MOD($F$3,10)</f>
        <v>8</v>
      </c>
      <c r="N17" s="31">
        <f>MOD($F$2,10)</f>
        <v>5</v>
      </c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30.75" thickBot="1">
      <c r="A18" s="24"/>
      <c r="B18" s="24"/>
      <c r="C18" s="24"/>
      <c r="D18" s="24"/>
      <c r="E18" s="24"/>
      <c r="F18" s="24"/>
      <c r="G18" s="24"/>
      <c r="H18" s="24"/>
      <c r="I18" s="24"/>
      <c r="J18" s="33">
        <f>IF(SUM(K13:K17)&gt;9,INT(SUM(K13:K17)/10),"")</f>
        <v>1</v>
      </c>
      <c r="K18" s="33">
        <f>MOD(SUM(K13:K17),10)</f>
        <v>2</v>
      </c>
      <c r="L18" s="33">
        <f>MOD(SUM(L13:L17),10)</f>
        <v>6</v>
      </c>
      <c r="M18" s="33">
        <f>MOD(SUM(M13:M17),10)</f>
        <v>0</v>
      </c>
      <c r="N18" s="33">
        <f>MOD(N15+N16+N17,10)</f>
        <v>8</v>
      </c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62"/>
      <c r="L19" s="62"/>
      <c r="M19" s="62"/>
      <c r="N19" s="62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62"/>
      <c r="L20" s="62"/>
      <c r="M20" s="62"/>
      <c r="N20" s="62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6:19" ht="12.75">
      <c r="P43" s="24"/>
      <c r="Q43" s="24"/>
      <c r="R43" s="24"/>
      <c r="S43" s="24"/>
    </row>
    <row r="44" spans="16:19" ht="12.75">
      <c r="P44" s="24"/>
      <c r="Q44" s="24"/>
      <c r="R44" s="24"/>
      <c r="S44" s="24"/>
    </row>
    <row r="45" spans="16:19" ht="12.75">
      <c r="P45" s="24"/>
      <c r="Q45" s="24"/>
      <c r="R45" s="24"/>
      <c r="S45" s="24"/>
    </row>
    <row r="46" spans="16:19" ht="12.75">
      <c r="P46" s="24"/>
      <c r="Q46" s="24"/>
      <c r="R46" s="24"/>
      <c r="S46" s="24"/>
    </row>
    <row r="47" spans="16:19" ht="12.75">
      <c r="P47" s="24"/>
      <c r="Q47" s="24"/>
      <c r="R47" s="24"/>
      <c r="S47" s="24"/>
    </row>
    <row r="48" spans="16:19" ht="12.75">
      <c r="P48" s="24"/>
      <c r="Q48" s="24"/>
      <c r="R48" s="24"/>
      <c r="S48" s="24"/>
    </row>
    <row r="49" spans="16:19" ht="12.75">
      <c r="P49" s="24"/>
      <c r="Q49" s="24"/>
      <c r="R49" s="24"/>
      <c r="S49" s="24"/>
    </row>
    <row r="50" spans="16:19" ht="12.75">
      <c r="P50" s="24"/>
      <c r="Q50" s="24"/>
      <c r="R50" s="24"/>
      <c r="S50" s="24"/>
    </row>
    <row r="51" spans="16:19" ht="12.75">
      <c r="P51" s="24"/>
      <c r="Q51" s="24"/>
      <c r="R51" s="24"/>
      <c r="S51" s="24"/>
    </row>
    <row r="52" spans="16:19" ht="12.75">
      <c r="P52" s="24"/>
      <c r="Q52" s="24"/>
      <c r="R52" s="24"/>
      <c r="S52" s="24"/>
    </row>
    <row r="53" spans="16:19" ht="12.75">
      <c r="P53" s="24"/>
      <c r="Q53" s="24"/>
      <c r="R53" s="24"/>
      <c r="S53" s="24"/>
    </row>
    <row r="54" spans="16:19" ht="12.75">
      <c r="P54" s="24"/>
      <c r="Q54" s="24"/>
      <c r="R54" s="24"/>
      <c r="S54" s="24"/>
    </row>
    <row r="55" spans="16:19" ht="12.75">
      <c r="P55" s="24"/>
      <c r="Q55" s="24"/>
      <c r="R55" s="24"/>
      <c r="S55" s="24"/>
    </row>
    <row r="56" spans="16:19" ht="12.75">
      <c r="P56" s="24"/>
      <c r="Q56" s="24"/>
      <c r="R56" s="24"/>
      <c r="S56" s="24"/>
    </row>
    <row r="57" spans="16:19" ht="12.75">
      <c r="P57" s="24"/>
      <c r="Q57" s="24"/>
      <c r="R57" s="24"/>
      <c r="S57" s="24"/>
    </row>
    <row r="58" spans="16:19" ht="12.75">
      <c r="P58" s="24"/>
      <c r="Q58" s="24"/>
      <c r="R58" s="24"/>
      <c r="S58" s="24"/>
    </row>
    <row r="59" spans="16:19" ht="12.75">
      <c r="P59" s="24"/>
      <c r="Q59" s="24"/>
      <c r="R59" s="24"/>
      <c r="S59" s="24"/>
    </row>
    <row r="60" spans="16:19" ht="12.75">
      <c r="P60" s="24"/>
      <c r="Q60" s="24"/>
      <c r="R60" s="24"/>
      <c r="S60" s="24"/>
    </row>
    <row r="61" spans="16:19" ht="12.75">
      <c r="P61" s="24"/>
      <c r="Q61" s="24"/>
      <c r="R61" s="24"/>
      <c r="S61" s="24"/>
    </row>
    <row r="62" spans="16:19" ht="12.75">
      <c r="P62" s="24"/>
      <c r="Q62" s="24"/>
      <c r="R62" s="24"/>
      <c r="S62" s="24"/>
    </row>
    <row r="63" spans="16:19" ht="12.75">
      <c r="P63" s="24"/>
      <c r="Q63" s="24"/>
      <c r="R63" s="24"/>
      <c r="S63" s="24"/>
    </row>
    <row r="64" spans="16:19" ht="12.75">
      <c r="P64" s="24"/>
      <c r="Q64" s="24"/>
      <c r="R64" s="24"/>
      <c r="S64" s="24"/>
    </row>
    <row r="65" spans="16:19" ht="12.75">
      <c r="P65" s="24"/>
      <c r="Q65" s="24"/>
      <c r="R65" s="24"/>
      <c r="S65" s="24"/>
    </row>
    <row r="66" spans="16:19" ht="12.75">
      <c r="P66" s="24"/>
      <c r="Q66" s="24"/>
      <c r="R66" s="24"/>
      <c r="S66" s="24"/>
    </row>
    <row r="67" spans="16:19" ht="12.75">
      <c r="P67" s="24"/>
      <c r="Q67" s="24"/>
      <c r="R67" s="24"/>
      <c r="S67" s="24"/>
    </row>
    <row r="68" spans="16:19" ht="12.75">
      <c r="P68" s="24"/>
      <c r="Q68" s="24"/>
      <c r="R68" s="24"/>
      <c r="S68" s="24"/>
    </row>
    <row r="69" spans="16:19" ht="12.75">
      <c r="P69" s="24"/>
      <c r="Q69" s="24"/>
      <c r="R69" s="24"/>
      <c r="S69" s="24"/>
    </row>
    <row r="70" spans="16:19" ht="12.75">
      <c r="P70" s="24"/>
      <c r="Q70" s="24"/>
      <c r="R70" s="24"/>
      <c r="S70" s="24"/>
    </row>
    <row r="71" spans="16:19" ht="12.75">
      <c r="P71" s="24"/>
      <c r="Q71" s="24"/>
      <c r="R71" s="24"/>
      <c r="S71" s="24"/>
    </row>
    <row r="72" spans="16:19" ht="12.75">
      <c r="P72" s="24"/>
      <c r="Q72" s="24"/>
      <c r="R72" s="24"/>
      <c r="S72" s="24"/>
    </row>
    <row r="73" spans="16:19" ht="12.75">
      <c r="P73" s="24"/>
      <c r="Q73" s="24"/>
      <c r="R73" s="24"/>
      <c r="S73" s="24"/>
    </row>
    <row r="74" spans="16:19" ht="12.75">
      <c r="P74" s="24"/>
      <c r="Q74" s="24"/>
      <c r="R74" s="24"/>
      <c r="S74" s="24"/>
    </row>
    <row r="75" spans="16:19" ht="12.75">
      <c r="P75" s="24"/>
      <c r="Q75" s="24"/>
      <c r="R75" s="24"/>
      <c r="S75" s="24"/>
    </row>
    <row r="76" spans="16:19" ht="12.75">
      <c r="P76" s="24"/>
      <c r="Q76" s="24"/>
      <c r="R76" s="24"/>
      <c r="S76" s="24"/>
    </row>
    <row r="77" spans="16:19" ht="12.75">
      <c r="P77" s="24"/>
      <c r="Q77" s="24"/>
      <c r="R77" s="24"/>
      <c r="S77" s="24"/>
    </row>
    <row r="78" spans="16:19" ht="12.75">
      <c r="P78" s="24"/>
      <c r="Q78" s="24"/>
      <c r="R78" s="24"/>
      <c r="S78" s="24"/>
    </row>
    <row r="79" spans="16:19" ht="12.75">
      <c r="P79" s="24"/>
      <c r="Q79" s="24"/>
      <c r="R79" s="24"/>
      <c r="S79" s="24"/>
    </row>
    <row r="80" spans="16:19" ht="12.75">
      <c r="P80" s="24"/>
      <c r="Q80" s="24"/>
      <c r="R80" s="24"/>
      <c r="S80" s="24"/>
    </row>
    <row r="81" spans="16:19" ht="12.75">
      <c r="P81" s="24"/>
      <c r="Q81" s="24"/>
      <c r="R81" s="24"/>
      <c r="S81" s="24"/>
    </row>
    <row r="82" spans="16:19" ht="12.75">
      <c r="P82" s="24"/>
      <c r="Q82" s="24"/>
      <c r="R82" s="24"/>
      <c r="S82" s="24"/>
    </row>
    <row r="83" spans="16:19" ht="12.75">
      <c r="P83" s="24"/>
      <c r="Q83" s="24"/>
      <c r="R83" s="24"/>
      <c r="S83" s="24"/>
    </row>
    <row r="84" spans="16:19" ht="12.75">
      <c r="P84" s="24"/>
      <c r="Q84" s="24"/>
      <c r="R84" s="24"/>
      <c r="S84" s="24"/>
    </row>
    <row r="85" spans="16:19" ht="12.75">
      <c r="P85" s="24"/>
      <c r="Q85" s="24"/>
      <c r="R85" s="24"/>
      <c r="S85" s="24"/>
    </row>
    <row r="86" spans="16:19" ht="12.75">
      <c r="P86" s="24"/>
      <c r="Q86" s="24"/>
      <c r="R86" s="24"/>
      <c r="S86" s="24"/>
    </row>
    <row r="87" spans="16:19" ht="12.75">
      <c r="P87" s="24"/>
      <c r="Q87" s="24"/>
      <c r="R87" s="24"/>
      <c r="S87" s="24"/>
    </row>
    <row r="88" spans="16:19" ht="12.75">
      <c r="P88" s="24"/>
      <c r="Q88" s="24"/>
      <c r="R88" s="24"/>
      <c r="S88" s="24"/>
    </row>
    <row r="89" spans="16:19" ht="12.75">
      <c r="P89" s="24"/>
      <c r="Q89" s="24"/>
      <c r="R89" s="24"/>
      <c r="S89" s="24"/>
    </row>
    <row r="90" spans="16:19" ht="12.75">
      <c r="P90" s="24"/>
      <c r="Q90" s="24"/>
      <c r="R90" s="24"/>
      <c r="S90" s="24"/>
    </row>
    <row r="91" spans="16:19" ht="12.75">
      <c r="P91" s="24"/>
      <c r="Q91" s="24"/>
      <c r="R91" s="24"/>
      <c r="S91" s="24"/>
    </row>
    <row r="92" spans="16:19" ht="12.75">
      <c r="P92" s="24"/>
      <c r="Q92" s="24"/>
      <c r="R92" s="24"/>
      <c r="S92" s="24"/>
    </row>
    <row r="93" spans="16:19" ht="12.75">
      <c r="P93" s="24"/>
      <c r="Q93" s="24"/>
      <c r="R93" s="24"/>
      <c r="S93" s="24"/>
    </row>
    <row r="94" spans="16:19" ht="12.75">
      <c r="P94" s="24"/>
      <c r="Q94" s="24"/>
      <c r="R94" s="24"/>
      <c r="S94" s="24"/>
    </row>
    <row r="95" spans="16:19" ht="12.75">
      <c r="P95" s="24"/>
      <c r="Q95" s="24"/>
      <c r="R95" s="24"/>
      <c r="S95" s="24"/>
    </row>
    <row r="96" spans="16:19" ht="12.75">
      <c r="P96" s="24"/>
      <c r="Q96" s="24"/>
      <c r="R96" s="24"/>
      <c r="S96" s="24"/>
    </row>
  </sheetData>
  <sheetProtection password="CE88" sheet="1" objects="1" scenarios="1"/>
  <mergeCells count="6">
    <mergeCell ref="C12:F12"/>
    <mergeCell ref="K12:N12"/>
    <mergeCell ref="N19:N20"/>
    <mergeCell ref="K19:K20"/>
    <mergeCell ref="L19:L20"/>
    <mergeCell ref="M19:M20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11"/>
  <dimension ref="A1:W96"/>
  <sheetViews>
    <sheetView showGridLines="0" workbookViewId="0" topLeftCell="A1">
      <selection activeCell="D23" sqref="D23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7.57421875" style="0" customWidth="1"/>
    <col min="4" max="4" width="8.28125" style="0" customWidth="1"/>
    <col min="5" max="5" width="7.28125" style="0" customWidth="1"/>
    <col min="6" max="6" width="6.7109375" style="0" customWidth="1"/>
    <col min="7" max="7" width="5.140625" style="0" customWidth="1"/>
    <col min="8" max="8" width="5.28125" style="0" customWidth="1"/>
    <col min="9" max="9" width="1.7109375" style="0" customWidth="1"/>
    <col min="10" max="10" width="8.7109375" style="0" customWidth="1"/>
    <col min="14" max="14" width="10.57421875" style="0" customWidth="1"/>
  </cols>
  <sheetData>
    <row r="1" spans="1:21" ht="12.75">
      <c r="A1" s="13"/>
      <c r="B1" s="14">
        <v>54</v>
      </c>
      <c r="C1" s="15"/>
      <c r="D1" s="14">
        <f>MOD(7*B1+1,10)</f>
        <v>9</v>
      </c>
      <c r="E1" s="14">
        <f aca="true" t="shared" si="0" ref="E1:F5">MOD(7*C1+1,10)</f>
        <v>1</v>
      </c>
      <c r="F1" s="14">
        <f t="shared" si="0"/>
        <v>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>
      <c r="A2" s="13"/>
      <c r="B2" s="14">
        <f>MOD(3*B1+12,10)</f>
        <v>4</v>
      </c>
      <c r="C2" s="14">
        <f>MOD(4*B1+8,10)</f>
        <v>4</v>
      </c>
      <c r="D2" s="14">
        <f>MOD(7*B2+1,10)</f>
        <v>9</v>
      </c>
      <c r="E2" s="14">
        <f t="shared" si="0"/>
        <v>9</v>
      </c>
      <c r="F2" s="14">
        <f t="shared" si="0"/>
        <v>4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3" ht="12.75">
      <c r="A3" s="13"/>
      <c r="B3" s="14">
        <f>MOD(3*B2+12,10)</f>
        <v>4</v>
      </c>
      <c r="C3" s="14">
        <f>MOD(4*B2+8,10)</f>
        <v>4</v>
      </c>
      <c r="D3" s="14">
        <f>MOD(7*B3+1,10)</f>
        <v>9</v>
      </c>
      <c r="E3" s="14">
        <f t="shared" si="0"/>
        <v>9</v>
      </c>
      <c r="F3" s="14">
        <f t="shared" si="0"/>
        <v>4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2.75">
      <c r="A4" s="13"/>
      <c r="B4" s="14">
        <f>MOD(3*B3+12,10)</f>
        <v>4</v>
      </c>
      <c r="C4" s="14">
        <f>MOD(4*B3+8,10)</f>
        <v>4</v>
      </c>
      <c r="D4" s="14">
        <f>MOD(7*B4+1,10)</f>
        <v>9</v>
      </c>
      <c r="E4" s="14">
        <f t="shared" si="0"/>
        <v>9</v>
      </c>
      <c r="F4" s="14">
        <f t="shared" si="0"/>
        <v>4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2.75">
      <c r="A5" s="13"/>
      <c r="B5" s="14">
        <f>MOD(3*B4+12,10)</f>
        <v>4</v>
      </c>
      <c r="C5" s="14">
        <f>MOD(4*B4+8,10)</f>
        <v>4</v>
      </c>
      <c r="D5" s="14">
        <f>MOD(7*B5+1,10)</f>
        <v>9</v>
      </c>
      <c r="E5" s="14">
        <f t="shared" si="0"/>
        <v>9</v>
      </c>
      <c r="F5" s="14">
        <f t="shared" si="0"/>
        <v>4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2.75">
      <c r="A6" s="13"/>
      <c r="B6" s="16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13"/>
      <c r="B7" s="16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3.5" thickBot="1">
      <c r="A8" s="13"/>
      <c r="B8" s="16"/>
      <c r="C8" s="1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3.5" thickBot="1">
      <c r="A9" s="13"/>
      <c r="B9" s="13"/>
      <c r="C9" s="63" t="s">
        <v>20</v>
      </c>
      <c r="D9" s="64"/>
      <c r="E9" s="64"/>
      <c r="F9" s="65"/>
      <c r="G9" s="13"/>
      <c r="H9" s="13"/>
      <c r="I9" s="13"/>
      <c r="J9" s="13"/>
      <c r="K9" s="63" t="s">
        <v>21</v>
      </c>
      <c r="L9" s="64"/>
      <c r="M9" s="64"/>
      <c r="N9" s="65"/>
      <c r="O9" s="13"/>
      <c r="P9" s="13"/>
      <c r="Q9" s="13"/>
      <c r="R9" s="13"/>
      <c r="S9" s="13"/>
      <c r="T9" s="13"/>
      <c r="U9" s="13"/>
      <c r="V9" s="13"/>
      <c r="W9" s="13"/>
    </row>
    <row r="10" spans="1:23" ht="13.5" thickBot="1">
      <c r="A10" s="13"/>
      <c r="B10" s="13"/>
      <c r="C10" s="22"/>
      <c r="D10" s="22"/>
      <c r="E10" s="22"/>
      <c r="F10" s="22"/>
      <c r="G10" s="13"/>
      <c r="H10" s="13"/>
      <c r="I10" s="13"/>
      <c r="J10" s="13"/>
      <c r="K10" s="22"/>
      <c r="L10" s="22">
        <v>1</v>
      </c>
      <c r="M10" s="22">
        <v>1</v>
      </c>
      <c r="N10" s="22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3.5" thickBot="1">
      <c r="A11" s="13"/>
      <c r="B11" s="13"/>
      <c r="C11" s="27" t="s">
        <v>22</v>
      </c>
      <c r="D11" s="27" t="s">
        <v>25</v>
      </c>
      <c r="E11" s="27" t="s">
        <v>23</v>
      </c>
      <c r="F11" s="27" t="s">
        <v>24</v>
      </c>
      <c r="G11" s="13"/>
      <c r="H11" s="13"/>
      <c r="I11" s="13"/>
      <c r="J11" s="13"/>
      <c r="K11" s="27" t="s">
        <v>22</v>
      </c>
      <c r="L11" s="27" t="s">
        <v>25</v>
      </c>
      <c r="M11" s="27" t="s">
        <v>23</v>
      </c>
      <c r="N11" s="27" t="s">
        <v>24</v>
      </c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30.75" thickBot="1">
      <c r="A12" s="13"/>
      <c r="B12" s="16"/>
      <c r="C12" s="17">
        <f>MOD($B$5,8)+1</f>
        <v>5</v>
      </c>
      <c r="D12" s="18">
        <f>MOD($B$5,10)</f>
        <v>4</v>
      </c>
      <c r="E12" s="19">
        <f>MOD($B$3,10)</f>
        <v>4</v>
      </c>
      <c r="F12" s="20">
        <f>MOD($B$2,10)</f>
        <v>4</v>
      </c>
      <c r="G12" s="13"/>
      <c r="H12" s="13"/>
      <c r="I12" s="13"/>
      <c r="J12" s="16"/>
      <c r="K12" s="17">
        <f>MOD(D5,8)+1</f>
        <v>2</v>
      </c>
      <c r="L12" s="18">
        <f>MOD($D$5,10)</f>
        <v>9</v>
      </c>
      <c r="M12" s="19">
        <f>MOD($D$3,10)</f>
        <v>9</v>
      </c>
      <c r="N12" s="20">
        <f>MOD($D$2,10)</f>
        <v>9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30.75" thickBot="1">
      <c r="A13" s="13"/>
      <c r="B13" s="21" t="s">
        <v>13</v>
      </c>
      <c r="C13" s="17">
        <f>MOD($C$5,8)+1</f>
        <v>5</v>
      </c>
      <c r="D13" s="18">
        <f>MOD($C$4,10)</f>
        <v>4</v>
      </c>
      <c r="E13" s="19">
        <f>MOD($C$3,10)</f>
        <v>4</v>
      </c>
      <c r="F13" s="20">
        <f>MOD($C$2,10)</f>
        <v>4</v>
      </c>
      <c r="G13" s="13"/>
      <c r="H13" s="13"/>
      <c r="I13" s="13"/>
      <c r="J13" s="21"/>
      <c r="K13" s="17">
        <f>MOD(E5,8)+1</f>
        <v>2</v>
      </c>
      <c r="L13" s="18">
        <f>MOD($E$4,10)</f>
        <v>9</v>
      </c>
      <c r="M13" s="19">
        <f>MOD($E$3,10)</f>
        <v>9</v>
      </c>
      <c r="N13" s="20">
        <f>MOD($E$2,10)</f>
        <v>9</v>
      </c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30.75" thickBot="1">
      <c r="A14" s="13"/>
      <c r="B14" s="23"/>
      <c r="C14" s="23">
        <v>9</v>
      </c>
      <c r="D14" s="23">
        <v>9</v>
      </c>
      <c r="E14" s="23">
        <v>1</v>
      </c>
      <c r="F14" s="23">
        <v>9</v>
      </c>
      <c r="G14" s="13"/>
      <c r="H14" s="13"/>
      <c r="I14" s="13"/>
      <c r="J14" s="21" t="s">
        <v>13</v>
      </c>
      <c r="K14" s="17">
        <f>MOD(F5,8)+1</f>
        <v>5</v>
      </c>
      <c r="L14" s="18">
        <f>MOD($F$4,10)</f>
        <v>4</v>
      </c>
      <c r="M14" s="19">
        <f>MOD($F$3,10)</f>
        <v>4</v>
      </c>
      <c r="N14" s="20">
        <f>MOD($F$2,10)</f>
        <v>4</v>
      </c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30.75" customHeight="1" thickBot="1">
      <c r="A15" s="13"/>
      <c r="B15" s="69">
        <f>IF(B14="","",IF(B14=INT(SUM(C10:C13)/10),"J","L"))</f>
      </c>
      <c r="C15" s="69" t="str">
        <f>IF(C14="","",IF(C14=MOD(SUM(C10:C13),10),"J","L"))</f>
        <v>L</v>
      </c>
      <c r="D15" s="69" t="str">
        <f>IF(D14="","",IF(D14=MOD(SUM(D10:D13),10),"J","L"))</f>
        <v>L</v>
      </c>
      <c r="E15" s="69" t="str">
        <f>IF(E14="","",IF(E14=MOD(SUM(E10:E13),10),"J","L"))</f>
        <v>L</v>
      </c>
      <c r="F15" s="69" t="str">
        <f>IF(F14="","",IF(F14=MOD(SUM(F10:F13),10),"J","L"))</f>
        <v>L</v>
      </c>
      <c r="G15" s="13"/>
      <c r="H15" s="13"/>
      <c r="I15" s="13"/>
      <c r="J15" s="23">
        <v>2</v>
      </c>
      <c r="K15" s="23">
        <v>1</v>
      </c>
      <c r="L15" s="23">
        <v>9</v>
      </c>
      <c r="M15" s="23">
        <v>7</v>
      </c>
      <c r="N15" s="23">
        <v>0</v>
      </c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2" customHeight="1">
      <c r="A16" s="13"/>
      <c r="B16" s="70"/>
      <c r="C16" s="70"/>
      <c r="D16" s="70"/>
      <c r="E16" s="70"/>
      <c r="F16" s="70"/>
      <c r="G16" s="13"/>
      <c r="H16" s="13"/>
      <c r="I16" s="13"/>
      <c r="J16" s="67" t="str">
        <f>IF(J15="","",IF(J15=INT(SUM(K10:K14)/10),"J","L"))</f>
        <v>L</v>
      </c>
      <c r="K16" s="67" t="str">
        <f>IF(K15="","",IF(K15=MOD(SUM(K10:K14),10),"J","L"))</f>
        <v>L</v>
      </c>
      <c r="L16" s="67" t="str">
        <f>IF(L15="","",IF(L15=MOD(SUM(L10:L14),10),"J","L"))</f>
        <v>L</v>
      </c>
      <c r="M16" s="67" t="str">
        <f>IF(M15="","",IF(M15=MOD(SUM(M10:M14),10),"J","L"))</f>
        <v>L</v>
      </c>
      <c r="N16" s="67" t="str">
        <f>IF(N15="","",IF(N15=MOD(SUM(N12:N14),10),"J","L"))</f>
        <v>L</v>
      </c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2" customHeight="1">
      <c r="A17" s="13"/>
      <c r="B17" s="13"/>
      <c r="C17" s="13"/>
      <c r="D17" s="13"/>
      <c r="E17" s="13"/>
      <c r="F17" s="13"/>
      <c r="G17" s="13"/>
      <c r="H17" s="13"/>
      <c r="I17" s="13"/>
      <c r="J17" s="68"/>
      <c r="K17" s="68"/>
      <c r="L17" s="68"/>
      <c r="M17" s="68"/>
      <c r="N17" s="68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2" customHeight="1">
      <c r="A18" s="13"/>
      <c r="B18" s="13"/>
      <c r="C18" s="13"/>
      <c r="D18" s="13"/>
      <c r="E18" s="13"/>
      <c r="F18" s="13"/>
      <c r="G18" s="13"/>
      <c r="H18" s="13"/>
      <c r="I18" s="13"/>
      <c r="J18" s="68"/>
      <c r="K18" s="68"/>
      <c r="L18" s="68"/>
      <c r="M18" s="68"/>
      <c r="N18" s="68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66"/>
      <c r="L19" s="66"/>
      <c r="M19" s="66"/>
      <c r="N19" s="66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66"/>
      <c r="L20" s="66"/>
      <c r="M20" s="66"/>
      <c r="N20" s="66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6:19" ht="12.75">
      <c r="P43" s="13"/>
      <c r="Q43" s="13"/>
      <c r="R43" s="13"/>
      <c r="S43" s="13"/>
    </row>
    <row r="44" spans="16:19" ht="12.75">
      <c r="P44" s="13"/>
      <c r="Q44" s="13"/>
      <c r="R44" s="13"/>
      <c r="S44" s="13"/>
    </row>
    <row r="45" spans="16:19" ht="12.75">
      <c r="P45" s="13"/>
      <c r="Q45" s="13"/>
      <c r="R45" s="13"/>
      <c r="S45" s="13"/>
    </row>
    <row r="46" spans="16:19" ht="12.75">
      <c r="P46" s="13"/>
      <c r="Q46" s="13"/>
      <c r="R46" s="13"/>
      <c r="S46" s="13"/>
    </row>
    <row r="47" spans="16:19" ht="12.75">
      <c r="P47" s="13"/>
      <c r="Q47" s="13"/>
      <c r="R47" s="13"/>
      <c r="S47" s="13"/>
    </row>
    <row r="48" spans="16:19" ht="12.75">
      <c r="P48" s="13"/>
      <c r="Q48" s="13"/>
      <c r="R48" s="13"/>
      <c r="S48" s="13"/>
    </row>
    <row r="49" spans="16:19" ht="12.75">
      <c r="P49" s="13"/>
      <c r="Q49" s="13"/>
      <c r="R49" s="13"/>
      <c r="S49" s="13"/>
    </row>
    <row r="50" spans="16:19" ht="12.75">
      <c r="P50" s="13"/>
      <c r="Q50" s="13"/>
      <c r="R50" s="13"/>
      <c r="S50" s="13"/>
    </row>
    <row r="51" spans="16:19" ht="12.75">
      <c r="P51" s="13"/>
      <c r="Q51" s="13"/>
      <c r="R51" s="13"/>
      <c r="S51" s="13"/>
    </row>
    <row r="52" spans="16:19" ht="12.75">
      <c r="P52" s="13"/>
      <c r="Q52" s="13"/>
      <c r="R52" s="13"/>
      <c r="S52" s="13"/>
    </row>
    <row r="53" spans="16:19" ht="12.75">
      <c r="P53" s="13"/>
      <c r="Q53" s="13"/>
      <c r="R53" s="13"/>
      <c r="S53" s="13"/>
    </row>
    <row r="54" spans="16:19" ht="12.75">
      <c r="P54" s="13"/>
      <c r="Q54" s="13"/>
      <c r="R54" s="13"/>
      <c r="S54" s="13"/>
    </row>
    <row r="55" spans="16:19" ht="12.75">
      <c r="P55" s="13"/>
      <c r="Q55" s="13"/>
      <c r="R55" s="13"/>
      <c r="S55" s="13"/>
    </row>
    <row r="56" spans="16:19" ht="12.75">
      <c r="P56" s="13"/>
      <c r="Q56" s="13"/>
      <c r="R56" s="13"/>
      <c r="S56" s="13"/>
    </row>
    <row r="57" spans="16:19" ht="12.75">
      <c r="P57" s="13"/>
      <c r="Q57" s="13"/>
      <c r="R57" s="13"/>
      <c r="S57" s="13"/>
    </row>
    <row r="58" spans="16:19" ht="12.75">
      <c r="P58" s="13"/>
      <c r="Q58" s="13"/>
      <c r="R58" s="13"/>
      <c r="S58" s="13"/>
    </row>
    <row r="59" spans="16:19" ht="12.75">
      <c r="P59" s="13"/>
      <c r="Q59" s="13"/>
      <c r="R59" s="13"/>
      <c r="S59" s="13"/>
    </row>
    <row r="60" spans="16:19" ht="12.75">
      <c r="P60" s="13"/>
      <c r="Q60" s="13"/>
      <c r="R60" s="13"/>
      <c r="S60" s="13"/>
    </row>
    <row r="61" spans="16:19" ht="12.75">
      <c r="P61" s="13"/>
      <c r="Q61" s="13"/>
      <c r="R61" s="13"/>
      <c r="S61" s="13"/>
    </row>
    <row r="62" spans="16:19" ht="12.75">
      <c r="P62" s="13"/>
      <c r="Q62" s="13"/>
      <c r="R62" s="13"/>
      <c r="S62" s="13"/>
    </row>
    <row r="63" spans="16:19" ht="12.75">
      <c r="P63" s="13"/>
      <c r="Q63" s="13"/>
      <c r="R63" s="13"/>
      <c r="S63" s="13"/>
    </row>
    <row r="64" spans="16:19" ht="12.75">
      <c r="P64" s="13"/>
      <c r="Q64" s="13"/>
      <c r="R64" s="13"/>
      <c r="S64" s="13"/>
    </row>
    <row r="65" spans="16:19" ht="12.75">
      <c r="P65" s="13"/>
      <c r="Q65" s="13"/>
      <c r="R65" s="13"/>
      <c r="S65" s="13"/>
    </row>
    <row r="66" spans="16:19" ht="12.75">
      <c r="P66" s="13"/>
      <c r="Q66" s="13"/>
      <c r="R66" s="13"/>
      <c r="S66" s="13"/>
    </row>
    <row r="67" spans="16:19" ht="12.75">
      <c r="P67" s="13"/>
      <c r="Q67" s="13"/>
      <c r="R67" s="13"/>
      <c r="S67" s="13"/>
    </row>
    <row r="68" spans="16:19" ht="12.75">
      <c r="P68" s="13"/>
      <c r="Q68" s="13"/>
      <c r="R68" s="13"/>
      <c r="S68" s="13"/>
    </row>
    <row r="69" spans="16:19" ht="12.75">
      <c r="P69" s="13"/>
      <c r="Q69" s="13"/>
      <c r="R69" s="13"/>
      <c r="S69" s="13"/>
    </row>
    <row r="70" spans="16:19" ht="12.75">
      <c r="P70" s="13"/>
      <c r="Q70" s="13"/>
      <c r="R70" s="13"/>
      <c r="S70" s="13"/>
    </row>
    <row r="71" spans="16:19" ht="12.75">
      <c r="P71" s="13"/>
      <c r="Q71" s="13"/>
      <c r="R71" s="13"/>
      <c r="S71" s="13"/>
    </row>
    <row r="72" spans="16:19" ht="12.75">
      <c r="P72" s="13"/>
      <c r="Q72" s="13"/>
      <c r="R72" s="13"/>
      <c r="S72" s="13"/>
    </row>
    <row r="73" spans="16:19" ht="12.75">
      <c r="P73" s="13"/>
      <c r="Q73" s="13"/>
      <c r="R73" s="13"/>
      <c r="S73" s="13"/>
    </row>
    <row r="74" spans="16:19" ht="12.75">
      <c r="P74" s="13"/>
      <c r="Q74" s="13"/>
      <c r="R74" s="13"/>
      <c r="S74" s="13"/>
    </row>
    <row r="75" spans="16:19" ht="12.75">
      <c r="P75" s="13"/>
      <c r="Q75" s="13"/>
      <c r="R75" s="13"/>
      <c r="S75" s="13"/>
    </row>
    <row r="76" spans="16:19" ht="12.75">
      <c r="P76" s="13"/>
      <c r="Q76" s="13"/>
      <c r="R76" s="13"/>
      <c r="S76" s="13"/>
    </row>
    <row r="77" spans="16:19" ht="12.75">
      <c r="P77" s="13"/>
      <c r="Q77" s="13"/>
      <c r="R77" s="13"/>
      <c r="S77" s="13"/>
    </row>
    <row r="78" spans="16:19" ht="12.75">
      <c r="P78" s="13"/>
      <c r="Q78" s="13"/>
      <c r="R78" s="13"/>
      <c r="S78" s="13"/>
    </row>
    <row r="79" spans="16:19" ht="12.75">
      <c r="P79" s="13"/>
      <c r="Q79" s="13"/>
      <c r="R79" s="13"/>
      <c r="S79" s="13"/>
    </row>
    <row r="80" spans="16:19" ht="12.75">
      <c r="P80" s="13"/>
      <c r="Q80" s="13"/>
      <c r="R80" s="13"/>
      <c r="S80" s="13"/>
    </row>
    <row r="81" spans="16:19" ht="12.75">
      <c r="P81" s="13"/>
      <c r="Q81" s="13"/>
      <c r="R81" s="13"/>
      <c r="S81" s="13"/>
    </row>
    <row r="82" spans="16:19" ht="12.75">
      <c r="P82" s="13"/>
      <c r="Q82" s="13"/>
      <c r="R82" s="13"/>
      <c r="S82" s="13"/>
    </row>
    <row r="83" spans="16:19" ht="12.75">
      <c r="P83" s="13"/>
      <c r="Q83" s="13"/>
      <c r="R83" s="13"/>
      <c r="S83" s="13"/>
    </row>
    <row r="84" spans="16:19" ht="12.75">
      <c r="P84" s="13"/>
      <c r="Q84" s="13"/>
      <c r="R84" s="13"/>
      <c r="S84" s="13"/>
    </row>
    <row r="85" spans="16:19" ht="12.75">
      <c r="P85" s="13"/>
      <c r="Q85" s="13"/>
      <c r="R85" s="13"/>
      <c r="S85" s="13"/>
    </row>
    <row r="86" spans="16:19" ht="12.75">
      <c r="P86" s="13"/>
      <c r="Q86" s="13"/>
      <c r="R86" s="13"/>
      <c r="S86" s="13"/>
    </row>
    <row r="87" spans="16:19" ht="12.75">
      <c r="P87" s="13"/>
      <c r="Q87" s="13"/>
      <c r="R87" s="13"/>
      <c r="S87" s="13"/>
    </row>
    <row r="88" spans="16:19" ht="12.75">
      <c r="P88" s="13"/>
      <c r="Q88" s="13"/>
      <c r="R88" s="13"/>
      <c r="S88" s="13"/>
    </row>
    <row r="89" spans="16:19" ht="12.75">
      <c r="P89" s="13"/>
      <c r="Q89" s="13"/>
      <c r="R89" s="13"/>
      <c r="S89" s="13"/>
    </row>
    <row r="90" spans="16:19" ht="12.75">
      <c r="P90" s="13"/>
      <c r="Q90" s="13"/>
      <c r="R90" s="13"/>
      <c r="S90" s="13"/>
    </row>
    <row r="91" spans="16:19" ht="12.75">
      <c r="P91" s="13"/>
      <c r="Q91" s="13"/>
      <c r="R91" s="13"/>
      <c r="S91" s="13"/>
    </row>
    <row r="92" spans="16:19" ht="12.75">
      <c r="P92" s="13"/>
      <c r="Q92" s="13"/>
      <c r="R92" s="13"/>
      <c r="S92" s="13"/>
    </row>
    <row r="93" spans="16:19" ht="12.75">
      <c r="P93" s="13"/>
      <c r="Q93" s="13"/>
      <c r="R93" s="13"/>
      <c r="S93" s="13"/>
    </row>
    <row r="94" spans="16:19" ht="12.75">
      <c r="P94" s="13"/>
      <c r="Q94" s="13"/>
      <c r="R94" s="13"/>
      <c r="S94" s="13"/>
    </row>
    <row r="95" spans="16:19" ht="12.75">
      <c r="P95" s="13"/>
      <c r="Q95" s="13"/>
      <c r="R95" s="13"/>
      <c r="S95" s="13"/>
    </row>
    <row r="96" spans="16:19" ht="12.75">
      <c r="P96" s="13"/>
      <c r="Q96" s="13"/>
      <c r="R96" s="13"/>
      <c r="S96" s="13"/>
    </row>
  </sheetData>
  <sheetProtection password="CE88" sheet="1" objects="1" scenarios="1"/>
  <mergeCells count="16">
    <mergeCell ref="K16:K18"/>
    <mergeCell ref="L16:L18"/>
    <mergeCell ref="B15:B16"/>
    <mergeCell ref="C15:C16"/>
    <mergeCell ref="D15:D16"/>
    <mergeCell ref="E15:E16"/>
    <mergeCell ref="C9:F9"/>
    <mergeCell ref="K9:N9"/>
    <mergeCell ref="N19:N20"/>
    <mergeCell ref="K19:K20"/>
    <mergeCell ref="L19:L20"/>
    <mergeCell ref="M19:M20"/>
    <mergeCell ref="J16:J18"/>
    <mergeCell ref="F15:F16"/>
    <mergeCell ref="M16:M18"/>
    <mergeCell ref="N16:N18"/>
  </mergeCells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1"/>
  <dimension ref="A1:N37"/>
  <sheetViews>
    <sheetView showGridLines="0" showRowColHeaders="0" zoomScale="90" zoomScaleNormal="90" workbookViewId="0" topLeftCell="A4">
      <selection activeCell="C28" sqref="C28"/>
    </sheetView>
  </sheetViews>
  <sheetFormatPr defaultColWidth="9.140625" defaultRowHeight="12.75"/>
  <sheetData>
    <row r="1" spans="1:1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8"/>
      <c r="B6" s="8"/>
      <c r="C6" s="107" t="s">
        <v>12</v>
      </c>
      <c r="D6" s="107"/>
      <c r="E6" s="107"/>
      <c r="F6" s="8"/>
      <c r="G6" s="8"/>
      <c r="H6" s="8"/>
      <c r="I6" s="8"/>
      <c r="J6" s="8"/>
      <c r="K6" s="8"/>
      <c r="L6" s="8"/>
      <c r="M6" s="8"/>
      <c r="N6" s="8"/>
    </row>
    <row r="7" spans="1:14" ht="13.5" thickBot="1">
      <c r="A7" s="8"/>
      <c r="B7" s="8"/>
      <c r="C7" s="107"/>
      <c r="D7" s="107"/>
      <c r="E7" s="107"/>
      <c r="F7" s="8"/>
      <c r="G7" s="8"/>
      <c r="H7" s="8"/>
      <c r="I7" s="8"/>
      <c r="J7" s="8"/>
      <c r="K7" s="8"/>
      <c r="L7" s="8"/>
      <c r="M7" s="8"/>
      <c r="N7" s="8"/>
    </row>
    <row r="8" spans="1:14" ht="12.75">
      <c r="A8" s="8"/>
      <c r="B8" s="8"/>
      <c r="C8" s="109">
        <f>F8</f>
        <v>3310</v>
      </c>
      <c r="D8" s="110"/>
      <c r="E8" s="111"/>
      <c r="F8" s="58">
        <v>3310</v>
      </c>
      <c r="G8" s="8"/>
      <c r="H8" s="8"/>
      <c r="I8" s="8"/>
      <c r="J8" s="8"/>
      <c r="K8" s="8"/>
      <c r="L8" s="8"/>
      <c r="M8" s="8"/>
      <c r="N8" s="8"/>
    </row>
    <row r="9" spans="1:14" ht="13.5" thickBot="1">
      <c r="A9" s="8"/>
      <c r="B9" s="8"/>
      <c r="C9" s="112"/>
      <c r="D9" s="113"/>
      <c r="E9" s="114"/>
      <c r="F9" s="8"/>
      <c r="G9" s="8"/>
      <c r="H9" s="8"/>
      <c r="I9" s="8"/>
      <c r="J9" s="8"/>
      <c r="K9" s="8"/>
      <c r="L9" s="8"/>
      <c r="M9" s="8"/>
      <c r="N9" s="8"/>
    </row>
    <row r="10" spans="1:14" ht="12" customHeight="1">
      <c r="A10" s="8"/>
      <c r="B10" s="115" t="s">
        <v>13</v>
      </c>
      <c r="C10" s="75">
        <f>F10</f>
        <v>11491</v>
      </c>
      <c r="D10" s="76"/>
      <c r="E10" s="77"/>
      <c r="F10" s="58">
        <v>11491</v>
      </c>
      <c r="G10" s="8"/>
      <c r="H10" s="8"/>
      <c r="I10" s="8"/>
      <c r="J10" s="8"/>
      <c r="K10" s="8"/>
      <c r="L10" s="8"/>
      <c r="M10" s="8"/>
      <c r="N10" s="8"/>
    </row>
    <row r="11" spans="1:14" ht="12.75" customHeight="1" thickBot="1">
      <c r="A11" s="8"/>
      <c r="B11" s="115"/>
      <c r="C11" s="78"/>
      <c r="D11" s="79"/>
      <c r="E11" s="80"/>
      <c r="F11" s="8"/>
      <c r="G11" s="8"/>
      <c r="H11" s="8"/>
      <c r="I11" s="8"/>
      <c r="J11" s="8"/>
      <c r="K11" s="8"/>
      <c r="L11" s="8"/>
      <c r="M11" s="8"/>
      <c r="N11" s="8"/>
    </row>
    <row r="12" spans="1:14" ht="18" customHeight="1">
      <c r="A12" s="8"/>
      <c r="B12" s="108" t="s">
        <v>14</v>
      </c>
      <c r="C12" s="81">
        <v>14801</v>
      </c>
      <c r="D12" s="82"/>
      <c r="E12" s="83"/>
      <c r="F12" s="102" t="str">
        <f>IF(C12="","K",IF(C12=C8+C10,"J","L"))</f>
        <v>J</v>
      </c>
      <c r="G12" s="103"/>
      <c r="H12" s="9"/>
      <c r="I12" s="9"/>
      <c r="J12" s="8"/>
      <c r="K12" s="8"/>
      <c r="L12" s="8"/>
      <c r="M12" s="8"/>
      <c r="N12" s="8"/>
    </row>
    <row r="13" spans="1:14" ht="18" customHeight="1" thickBot="1">
      <c r="A13" s="8"/>
      <c r="B13" s="108"/>
      <c r="C13" s="84"/>
      <c r="D13" s="85"/>
      <c r="E13" s="86"/>
      <c r="F13" s="102"/>
      <c r="G13" s="103"/>
      <c r="H13" s="9"/>
      <c r="I13" s="9"/>
      <c r="J13" s="8"/>
      <c r="K13" s="8"/>
      <c r="L13" s="8"/>
      <c r="M13" s="8"/>
      <c r="N13" s="8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107" t="s">
        <v>15</v>
      </c>
      <c r="D18" s="107"/>
      <c r="E18" s="107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107"/>
      <c r="D19" s="107"/>
      <c r="E19" s="107"/>
      <c r="F19" s="8"/>
      <c r="G19" s="8"/>
      <c r="H19" s="8"/>
      <c r="I19" s="8"/>
      <c r="J19" s="8"/>
      <c r="K19" s="8"/>
      <c r="L19" s="8"/>
      <c r="M19" s="8"/>
      <c r="N19" s="8"/>
    </row>
    <row r="20" spans="1:14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" customHeight="1">
      <c r="A21" s="8"/>
      <c r="B21" s="8"/>
      <c r="C21" s="87">
        <f>IF(C12="","",C12)</f>
        <v>14801</v>
      </c>
      <c r="D21" s="88"/>
      <c r="E21" s="89"/>
      <c r="F21" s="8"/>
      <c r="G21" s="8"/>
      <c r="H21" s="8"/>
      <c r="I21" s="8"/>
      <c r="J21" s="8"/>
      <c r="K21" s="8"/>
      <c r="L21" s="8"/>
      <c r="M21" s="8"/>
      <c r="N21" s="8"/>
    </row>
    <row r="22" spans="1:14" ht="12" customHeight="1" thickBot="1">
      <c r="A22" s="8"/>
      <c r="B22" s="8"/>
      <c r="C22" s="90"/>
      <c r="D22" s="91"/>
      <c r="E22" s="92"/>
      <c r="F22" s="8"/>
      <c r="G22" s="8"/>
      <c r="H22" s="8"/>
      <c r="I22" s="8"/>
      <c r="J22" s="8"/>
      <c r="K22" s="8"/>
      <c r="L22" s="8"/>
      <c r="M22" s="8"/>
      <c r="N22" s="8"/>
    </row>
    <row r="23" spans="1:14" ht="12" customHeight="1">
      <c r="A23" s="8"/>
      <c r="B23" s="104" t="s">
        <v>16</v>
      </c>
      <c r="C23" s="75">
        <f>IF(C21="","",C10)</f>
        <v>11491</v>
      </c>
      <c r="D23" s="76"/>
      <c r="E23" s="77"/>
      <c r="F23" s="8"/>
      <c r="G23" s="8"/>
      <c r="H23" s="8"/>
      <c r="I23" s="8"/>
      <c r="J23" s="8"/>
      <c r="K23" s="8"/>
      <c r="L23" s="8"/>
      <c r="M23" s="8"/>
      <c r="N23" s="8"/>
    </row>
    <row r="24" spans="1:14" ht="12.75" customHeight="1" thickBot="1">
      <c r="A24" s="8"/>
      <c r="B24" s="104"/>
      <c r="C24" s="78"/>
      <c r="D24" s="79"/>
      <c r="E24" s="80"/>
      <c r="F24" s="8"/>
      <c r="G24" s="8"/>
      <c r="H24" s="8"/>
      <c r="I24" s="8"/>
      <c r="J24" s="8"/>
      <c r="K24" s="8"/>
      <c r="L24" s="8"/>
      <c r="M24" s="8"/>
      <c r="N24" s="8"/>
    </row>
    <row r="25" spans="1:14" ht="12" customHeight="1">
      <c r="A25" s="8"/>
      <c r="B25" s="105" t="s">
        <v>17</v>
      </c>
      <c r="C25" s="93">
        <f>IF(C12="","",C21-C23)</f>
        <v>3310</v>
      </c>
      <c r="D25" s="94"/>
      <c r="E25" s="95"/>
      <c r="F25" s="72" t="str">
        <f>IF(C12="","",IF(C25&lt;&gt;C8,"Refaça sua conta. O resultado deveria ser a primeira parcela.","Muito Bem! O resto é igual à primeira parcela."))</f>
        <v>Muito Bem! O resto é igual à primeira parcela.</v>
      </c>
      <c r="G25" s="73"/>
      <c r="H25" s="73"/>
      <c r="I25" s="74"/>
      <c r="J25" s="74"/>
      <c r="K25" s="71"/>
      <c r="L25" s="71"/>
      <c r="M25" s="8"/>
      <c r="N25" s="8"/>
    </row>
    <row r="26" spans="1:14" ht="12" customHeight="1">
      <c r="A26" s="8"/>
      <c r="B26" s="105"/>
      <c r="C26" s="96"/>
      <c r="D26" s="97"/>
      <c r="E26" s="98"/>
      <c r="F26" s="72"/>
      <c r="G26" s="73"/>
      <c r="H26" s="73"/>
      <c r="I26" s="74"/>
      <c r="J26" s="74"/>
      <c r="K26" s="71"/>
      <c r="L26" s="71"/>
      <c r="M26" s="8"/>
      <c r="N26" s="8"/>
    </row>
    <row r="27" spans="1:14" ht="13.5" thickBot="1">
      <c r="A27" s="8"/>
      <c r="B27" s="106"/>
      <c r="C27" s="99"/>
      <c r="D27" s="100"/>
      <c r="E27" s="101"/>
      <c r="F27" s="72"/>
      <c r="G27" s="73"/>
      <c r="H27" s="73"/>
      <c r="I27" s="74"/>
      <c r="J27" s="74"/>
      <c r="K27" s="71"/>
      <c r="L27" s="71"/>
      <c r="M27" s="8"/>
      <c r="N27" s="8"/>
    </row>
    <row r="28" spans="1:14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3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</sheetData>
  <sheetProtection password="CE88" sheet="1" objects="1" scenarios="1"/>
  <mergeCells count="15">
    <mergeCell ref="B23:B24"/>
    <mergeCell ref="B25:B27"/>
    <mergeCell ref="C18:E19"/>
    <mergeCell ref="C6:E7"/>
    <mergeCell ref="B12:B13"/>
    <mergeCell ref="C8:E9"/>
    <mergeCell ref="B10:B11"/>
    <mergeCell ref="K25:L27"/>
    <mergeCell ref="F25:J27"/>
    <mergeCell ref="C10:E11"/>
    <mergeCell ref="C12:E13"/>
    <mergeCell ref="C21:E22"/>
    <mergeCell ref="C23:E24"/>
    <mergeCell ref="C25:E27"/>
    <mergeCell ref="F12:G13"/>
  </mergeCells>
  <printOptions/>
  <pageMargins left="0.75" right="0.75" top="1" bottom="1" header="0.492125985" footer="0.492125985"/>
  <pageSetup orientation="portrait" paperSize="9"/>
  <drawing r:id="rId3"/>
  <legacyDrawing r:id="rId2"/>
  <oleObjects>
    <oleObject progId="MS_ClipArt_Gallery" shapeId="78466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2"/>
  <dimension ref="A1:Y35"/>
  <sheetViews>
    <sheetView showGridLines="0" zoomScale="90" zoomScaleNormal="90" workbookViewId="0" topLeftCell="A1">
      <selection activeCell="Q9" sqref="Q9"/>
    </sheetView>
  </sheetViews>
  <sheetFormatPr defaultColWidth="9.140625" defaultRowHeight="12.75"/>
  <cols>
    <col min="1" max="1" width="5.8515625" style="11" customWidth="1"/>
    <col min="2" max="2" width="5.7109375" style="11" customWidth="1"/>
    <col min="3" max="3" width="5.421875" style="11" customWidth="1"/>
    <col min="4" max="4" width="5.8515625" style="11" customWidth="1"/>
    <col min="5" max="5" width="5.7109375" style="11" customWidth="1"/>
    <col min="6" max="6" width="7.28125" style="11" customWidth="1"/>
    <col min="7" max="7" width="13.28125" style="11" customWidth="1"/>
    <col min="8" max="8" width="6.28125" style="11" customWidth="1"/>
    <col min="9" max="9" width="6.00390625" style="11" customWidth="1"/>
    <col min="10" max="10" width="5.7109375" style="11" customWidth="1"/>
    <col min="11" max="12" width="6.421875" style="11" customWidth="1"/>
    <col min="13" max="13" width="6.7109375" style="11" customWidth="1"/>
    <col min="14" max="14" width="6.8515625" style="11" customWidth="1"/>
    <col min="15" max="16384" width="8.8515625" style="11" customWidth="1"/>
  </cols>
  <sheetData>
    <row r="1" spans="8:18" ht="12.75">
      <c r="H1" s="10"/>
      <c r="P1" s="10"/>
      <c r="Q1" s="10"/>
      <c r="R1" s="10"/>
    </row>
    <row r="2" spans="8:18" ht="12.75">
      <c r="H2" s="10"/>
      <c r="P2" s="10"/>
      <c r="Q2" s="10"/>
      <c r="R2" s="10"/>
    </row>
    <row r="3" spans="1:18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2.75">
      <c r="A6" s="116" t="s">
        <v>18</v>
      </c>
      <c r="B6" s="117"/>
      <c r="C6" s="117"/>
      <c r="D6" s="117"/>
      <c r="E6" s="117"/>
      <c r="F6" s="118"/>
      <c r="G6" s="119"/>
      <c r="H6" s="10"/>
      <c r="I6" s="116" t="s">
        <v>19</v>
      </c>
      <c r="J6" s="117"/>
      <c r="K6" s="117"/>
      <c r="L6" s="117"/>
      <c r="M6" s="117"/>
      <c r="N6" s="118"/>
      <c r="O6" s="119"/>
      <c r="P6" s="10"/>
      <c r="Q6" s="10"/>
      <c r="R6" s="10"/>
      <c r="S6" s="10"/>
    </row>
    <row r="7" spans="1:19" ht="13.5" thickBot="1">
      <c r="A7" s="120"/>
      <c r="B7" s="121"/>
      <c r="C7" s="121"/>
      <c r="D7" s="121"/>
      <c r="E7" s="121"/>
      <c r="F7" s="122"/>
      <c r="G7" s="123"/>
      <c r="H7" s="10"/>
      <c r="I7" s="120"/>
      <c r="J7" s="121"/>
      <c r="K7" s="121"/>
      <c r="L7" s="121"/>
      <c r="M7" s="121"/>
      <c r="N7" s="122"/>
      <c r="O7" s="123"/>
      <c r="P7" s="10"/>
      <c r="Q7" s="10"/>
      <c r="R7" s="10"/>
      <c r="S7" s="10"/>
    </row>
    <row r="8" spans="1:19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3.5" thickBot="1">
      <c r="A9" s="10"/>
      <c r="B9" s="52">
        <f>IF(SUM(C9,C13:C14)&gt;9,INT((SUM(C9,C13:C14)/10)),"")</f>
      </c>
      <c r="C9" s="52">
        <f>IF(SUM(D9,D13:D14)&gt;9,INT((SUM(D9,D13:D14)/10)),"")</f>
      </c>
      <c r="D9" s="52">
        <f>IF(SUM(E9,E13:E14)&gt;9,INT((SUM(E9,E13:E14)/10)),"")</f>
        <v>1</v>
      </c>
      <c r="E9" s="53"/>
      <c r="F9" s="53"/>
      <c r="G9" s="10"/>
      <c r="H9" s="10"/>
      <c r="I9" s="52">
        <f>IF(SUM(J9,J13:J15)&gt;9,INT((SUM(J9,J13:J15)/10)),"")</f>
      </c>
      <c r="J9" s="52">
        <f>IF(SUM(K9,K13:K15)&gt;9,INT((SUM(K9,K13:K15)/10)),"")</f>
        <v>1</v>
      </c>
      <c r="K9" s="52">
        <f>IF(SUM(L9,L13:L15)&gt;9,INT((SUM(L9,L13:L15)/10)),"")</f>
        <v>2</v>
      </c>
      <c r="L9" s="52">
        <f>IF(SUM(M9,M13:M15)&gt;9,INT((SUM(M9,M13:M15)/10)),"")</f>
        <v>1</v>
      </c>
      <c r="M9" s="53"/>
      <c r="N9" s="53"/>
      <c r="O9" s="10"/>
      <c r="P9" s="10"/>
      <c r="Q9" s="10"/>
      <c r="R9" s="10"/>
      <c r="S9" s="10"/>
    </row>
    <row r="10" spans="1:19" ht="13.5" thickBot="1">
      <c r="A10" s="10"/>
      <c r="B10" s="27" t="s">
        <v>26</v>
      </c>
      <c r="C10" s="27" t="s">
        <v>22</v>
      </c>
      <c r="D10" s="27" t="s">
        <v>25</v>
      </c>
      <c r="E10" s="27" t="s">
        <v>23</v>
      </c>
      <c r="F10" s="27" t="s">
        <v>24</v>
      </c>
      <c r="G10" s="10"/>
      <c r="H10" s="10"/>
      <c r="I10" s="27" t="s">
        <v>27</v>
      </c>
      <c r="J10" s="27" t="s">
        <v>26</v>
      </c>
      <c r="K10" s="27" t="s">
        <v>22</v>
      </c>
      <c r="L10" s="27" t="s">
        <v>25</v>
      </c>
      <c r="M10" s="27" t="s">
        <v>23</v>
      </c>
      <c r="N10" s="27" t="s">
        <v>24</v>
      </c>
      <c r="O10" s="10"/>
      <c r="P10" s="10"/>
      <c r="Q10" s="10"/>
      <c r="R10" s="10"/>
      <c r="S10" s="10"/>
    </row>
    <row r="11" spans="1:19" ht="24" thickBot="1">
      <c r="A11" s="10"/>
      <c r="B11" s="10"/>
      <c r="C11" s="10"/>
      <c r="D11" s="35">
        <f ca="1">INT(RAND()*G21)+1</f>
        <v>1</v>
      </c>
      <c r="E11" s="38">
        <f ca="1">MOD(G21*INT(RAND()*100),10)</f>
        <v>6</v>
      </c>
      <c r="F11" s="48">
        <f ca="1">MOD(G21*INT(RAND()*100),10)</f>
        <v>2</v>
      </c>
      <c r="G11" s="10"/>
      <c r="H11" s="10"/>
      <c r="I11" s="10"/>
      <c r="J11" s="10"/>
      <c r="K11" s="10"/>
      <c r="L11" s="35">
        <f ca="1">INT(RAND()*$G$21)+1</f>
        <v>4</v>
      </c>
      <c r="M11" s="38">
        <f ca="1">INT(RAND()*$G$21)+1</f>
        <v>4</v>
      </c>
      <c r="N11" s="48">
        <f ca="1">INT(RAND()*$G$21)+1</f>
        <v>6</v>
      </c>
      <c r="O11" s="10"/>
      <c r="P11" s="10"/>
      <c r="Q11" s="10"/>
      <c r="R11" s="10"/>
      <c r="S11" s="10"/>
    </row>
    <row r="12" spans="1:19" ht="24" thickBot="1">
      <c r="A12" s="10"/>
      <c r="B12" s="12"/>
      <c r="C12" s="10"/>
      <c r="D12" s="34" t="s">
        <v>3</v>
      </c>
      <c r="E12" s="36">
        <f ca="1">MOD(INT(RAND()*100),9)+1</f>
        <v>9</v>
      </c>
      <c r="F12" s="37">
        <f ca="1">MOD(INT(RAND()*100),9)+1</f>
        <v>2</v>
      </c>
      <c r="G12" s="10"/>
      <c r="H12" s="10"/>
      <c r="I12" s="10"/>
      <c r="J12" s="12"/>
      <c r="K12" s="34" t="s">
        <v>3</v>
      </c>
      <c r="L12" s="45">
        <f ca="1">MOD(INT(RAND()*100),9)+1</f>
        <v>6</v>
      </c>
      <c r="M12" s="36">
        <f ca="1">MOD(INT(RAND()*100),9)+1</f>
        <v>4</v>
      </c>
      <c r="N12" s="37">
        <f ca="1">MOD(INT(RAND()*100),9)+1</f>
        <v>8</v>
      </c>
      <c r="O12" s="10"/>
      <c r="P12" s="10"/>
      <c r="Q12" s="10"/>
      <c r="R12" s="10"/>
      <c r="S12" s="10"/>
    </row>
    <row r="13" spans="1:19" ht="24" thickBot="1">
      <c r="A13" s="10"/>
      <c r="B13" s="12"/>
      <c r="C13" s="37">
        <f>IF(PRODUCT(F12,D11)+INT(E11*F12/10)&gt;9,INT((PRODUCT(F12,D11)+INT(E11*F12/10))/10),"")</f>
      </c>
      <c r="D13" s="37">
        <f>MOD(PRODUCT(F12,D11)+INT((PRODUCT(F12,E11)+INT(F12*F11/10))/10),10)</f>
        <v>3</v>
      </c>
      <c r="E13" s="37">
        <f>MOD(PRODUCT(F12,E11)+INT(F11*F12/10),10)</f>
        <v>2</v>
      </c>
      <c r="F13" s="37">
        <f>MOD(PRODUCT(F11:F12),10)</f>
        <v>4</v>
      </c>
      <c r="G13" s="10"/>
      <c r="H13" s="10"/>
      <c r="I13" s="10"/>
      <c r="J13" s="12"/>
      <c r="K13" s="37">
        <f>IF(INT((PRODUCT(N12,L11)+INT(PRODUCT(N12*M11)+INT(PRODUCT(N12*N11)/10))/10)/10)=0,"",INT((PRODUCT(N12,L11)+INT(PRODUCT(N12*M11)+INT(PRODUCT(N12*N11)/10))/10)/10))</f>
        <v>3</v>
      </c>
      <c r="L13" s="37">
        <f>MOD(PRODUCT(N12,L11)+INT((PRODUCT(N12,M11)+INT(N12*N11)/10)/10),10)</f>
        <v>5</v>
      </c>
      <c r="M13" s="37">
        <f>MOD(PRODUCT(N12,M11)+INT(N11*N12/10),10)</f>
        <v>6</v>
      </c>
      <c r="N13" s="37">
        <f>MOD(PRODUCT(N11:N12),10)</f>
        <v>8</v>
      </c>
      <c r="O13" s="10"/>
      <c r="P13" s="10"/>
      <c r="Q13" s="10"/>
      <c r="R13" s="10"/>
      <c r="S13" s="10"/>
    </row>
    <row r="14" spans="1:19" ht="24" thickBot="1">
      <c r="A14" s="34" t="s">
        <v>13</v>
      </c>
      <c r="B14" s="36">
        <f>IF(PRODUCT(E12,D11)+INT((PRODUCT(E12,E11)+INT(PRODUCT(E12,F11)/10))/10)&gt;9,INT((PRODUCT(E12,D11)+INT((PRODUCT(E12,E11)+INT(PRODUCT(E12,F11)/10))/10))/10),"")</f>
        <v>1</v>
      </c>
      <c r="C14" s="36">
        <f>MOD(PRODUCT(E12,D11)+INT((PRODUCT(E12,E11)+INT(PRODUCT(E12,F11)/10))/10),10)</f>
        <v>4</v>
      </c>
      <c r="D14" s="36">
        <f>MOD(PRODUCT(E12,E11)+INT(PRODUCT(E12,F11)/10),10)</f>
        <v>5</v>
      </c>
      <c r="E14" s="36">
        <f>MOD(PRODUCT(E12,F11),10)</f>
        <v>8</v>
      </c>
      <c r="F14" s="46">
        <f>MOD(PRODUCT((E12*10),F11),10)</f>
        <v>0</v>
      </c>
      <c r="G14" s="10"/>
      <c r="H14" s="10"/>
      <c r="I14" s="34"/>
      <c r="J14" s="36">
        <f>IF(PRODUCT(M12,L11)+INT((PRODUCT(M12,M11)+INT(PRODUCT(M12,N11)/10))/10)&gt;9,INT((PRODUCT(M12,L11)+INT((PRODUCT(M12,M11)+INT(PRODUCT(M12,N11)/10))/10))/10),"")</f>
        <v>1</v>
      </c>
      <c r="K14" s="36">
        <f>MOD(PRODUCT(M12,L11)+INT((PRODUCT(M12,M11)+INT(PRODUCT(M12,N11)/10))/10),10)</f>
        <v>7</v>
      </c>
      <c r="L14" s="36">
        <f>MOD(PRODUCT(M12,M11)+INT(PRODUCT(M12,N11)/10),10)</f>
        <v>8</v>
      </c>
      <c r="M14" s="36">
        <f>MOD(PRODUCT(M12,N11),10)</f>
        <v>4</v>
      </c>
      <c r="N14" s="46">
        <f>MOD(PRODUCT((M12*10),N11),10)</f>
        <v>0</v>
      </c>
      <c r="O14" s="10"/>
      <c r="P14" s="10"/>
      <c r="Q14" s="10"/>
      <c r="R14" s="10"/>
      <c r="S14" s="10"/>
    </row>
    <row r="15" spans="1:19" ht="12" customHeight="1">
      <c r="A15" s="10"/>
      <c r="B15" s="124">
        <f>IF(MOD(SUM(B9,B13:B14),10)=0,"",MOD(SUM(B9,B13:B14),10))</f>
        <v>1</v>
      </c>
      <c r="C15" s="124">
        <f>MOD(SUM(C9,C13:C14),10)</f>
        <v>4</v>
      </c>
      <c r="D15" s="124">
        <f>MOD(SUM(D9,D13:D14),10)</f>
        <v>9</v>
      </c>
      <c r="E15" s="124">
        <f>MOD(SUM(E13,E14),10)</f>
        <v>0</v>
      </c>
      <c r="F15" s="124">
        <f>MOD(SUM(F13,F14),10)</f>
        <v>4</v>
      </c>
      <c r="G15" s="10"/>
      <c r="H15" s="130" t="s">
        <v>13</v>
      </c>
      <c r="I15" s="126">
        <f>IF(PRODUCT(L12,L11)+INT((PRODUCT(L12,M11)+INT(PRODUCT(L12,N11)/10))/10)&gt;9,INT((PRODUCT(L12,L11)+INT((PRODUCT(L12,M11)+INT(PRODUCT(L12,N11)/10))/10))/10),"")</f>
        <v>2</v>
      </c>
      <c r="J15" s="126">
        <f>MOD(PRODUCT(L12,L11)+INT((PRODUCT(L12,M11)+INT(PRODUCT(L12,N11)/10))/10),10)</f>
        <v>6</v>
      </c>
      <c r="K15" s="126">
        <f>MOD(PRODUCT(L12,M11)+INT(PRODUCT(L12,N11)/10),10)</f>
        <v>7</v>
      </c>
      <c r="L15" s="126">
        <f>MOD(PRODUCT(L12,N11),10)</f>
        <v>6</v>
      </c>
      <c r="M15" s="128">
        <f>MOD(PRODUCT((L12*10),M11),10)</f>
        <v>0</v>
      </c>
      <c r="N15" s="128">
        <f>MOD(PRODUCT((L12*10),N11),10)</f>
        <v>0</v>
      </c>
      <c r="O15" s="10"/>
      <c r="P15" s="10"/>
      <c r="Q15" s="10"/>
      <c r="R15" s="10"/>
      <c r="S15" s="10"/>
    </row>
    <row r="16" spans="1:19" ht="12" customHeight="1" thickBot="1">
      <c r="A16" s="10"/>
      <c r="B16" s="125"/>
      <c r="C16" s="125"/>
      <c r="D16" s="125"/>
      <c r="E16" s="125"/>
      <c r="F16" s="125"/>
      <c r="G16" s="10"/>
      <c r="H16" s="106"/>
      <c r="I16" s="127"/>
      <c r="J16" s="127"/>
      <c r="K16" s="127"/>
      <c r="L16" s="127"/>
      <c r="M16" s="129"/>
      <c r="N16" s="129"/>
      <c r="O16" s="10"/>
      <c r="P16" s="10"/>
      <c r="Q16" s="10"/>
      <c r="R16" s="10"/>
      <c r="S16" s="10"/>
    </row>
    <row r="17" spans="1:19" ht="12" customHeight="1">
      <c r="A17" s="10"/>
      <c r="B17" s="10"/>
      <c r="C17" s="131"/>
      <c r="D17" s="132"/>
      <c r="E17" s="10"/>
      <c r="F17" s="10"/>
      <c r="G17" s="10"/>
      <c r="H17" s="10"/>
      <c r="I17" s="124">
        <f>IF(MOD(SUM(I9,I13:I15),10)=0,"",MOD(SUM(I9,I13:I15),10))</f>
        <v>2</v>
      </c>
      <c r="J17" s="124">
        <f>MOD(SUM(J9,J13:J15),10)</f>
        <v>8</v>
      </c>
      <c r="K17" s="124">
        <f>MOD(SUM(K9,K13:K15),10)</f>
        <v>9</v>
      </c>
      <c r="L17" s="124">
        <f>MOD(SUM(L9,L13:L15),10)</f>
        <v>0</v>
      </c>
      <c r="M17" s="124">
        <f>MOD(SUM(M13:M15),10)</f>
        <v>0</v>
      </c>
      <c r="N17" s="124">
        <f>MOD(SUM(N13:N15),10)</f>
        <v>8</v>
      </c>
      <c r="O17" s="10"/>
      <c r="P17" s="10"/>
      <c r="Q17" s="10"/>
      <c r="R17" s="10"/>
      <c r="S17" s="10"/>
    </row>
    <row r="18" spans="1:19" ht="12" customHeight="1" thickBot="1">
      <c r="A18" s="10"/>
      <c r="B18" s="10"/>
      <c r="C18" s="131"/>
      <c r="D18" s="132"/>
      <c r="E18" s="10"/>
      <c r="F18" s="10"/>
      <c r="G18" s="10"/>
      <c r="H18" s="10"/>
      <c r="I18" s="125"/>
      <c r="J18" s="125"/>
      <c r="K18" s="125"/>
      <c r="L18" s="125"/>
      <c r="M18" s="125"/>
      <c r="N18" s="125"/>
      <c r="O18" s="10"/>
      <c r="P18" s="10"/>
      <c r="Q18" s="10"/>
      <c r="R18" s="10"/>
      <c r="S18" s="10"/>
    </row>
    <row r="19" spans="1:19" ht="12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41"/>
      <c r="L19" s="51"/>
      <c r="M19" s="51"/>
      <c r="N19" s="10"/>
      <c r="O19" s="10"/>
      <c r="P19" s="10"/>
      <c r="Q19" s="10"/>
      <c r="R19" s="10"/>
      <c r="S19" s="10"/>
    </row>
    <row r="20" spans="1:19" ht="23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41"/>
      <c r="L20" s="43"/>
      <c r="M20" s="41"/>
      <c r="N20" s="10"/>
      <c r="O20" s="10"/>
      <c r="P20" s="10"/>
      <c r="Q20" s="10"/>
      <c r="R20" s="10"/>
      <c r="S20" s="10"/>
    </row>
    <row r="21" spans="1:19" ht="23.25">
      <c r="A21" s="10"/>
      <c r="B21" s="10"/>
      <c r="C21" s="10"/>
      <c r="D21" s="10"/>
      <c r="E21" s="10"/>
      <c r="F21" s="10"/>
      <c r="G21" s="47">
        <v>9</v>
      </c>
      <c r="H21" s="10"/>
      <c r="I21" s="10"/>
      <c r="J21" s="10"/>
      <c r="K21" s="41"/>
      <c r="L21" s="43"/>
      <c r="M21" s="43"/>
      <c r="N21" s="10"/>
      <c r="O21" s="10"/>
      <c r="P21" s="10"/>
      <c r="Q21" s="10"/>
      <c r="R21" s="10"/>
      <c r="S21" s="10"/>
    </row>
    <row r="22" spans="1:25" ht="23.25">
      <c r="A22" s="10"/>
      <c r="B22" s="10"/>
      <c r="C22" s="39"/>
      <c r="D22" s="39"/>
      <c r="E22" s="39"/>
      <c r="F22" s="39"/>
      <c r="G22" s="39"/>
      <c r="H22" s="10"/>
      <c r="I22" s="10"/>
      <c r="J22" s="10"/>
      <c r="K22" s="44"/>
      <c r="L22" s="43"/>
      <c r="M22" s="4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19" ht="12.75">
      <c r="A25" s="10"/>
      <c r="B25" s="10"/>
      <c r="C25" s="39"/>
      <c r="D25" s="39"/>
      <c r="E25" s="39"/>
      <c r="F25" s="39"/>
      <c r="G25" s="3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>
      <c r="A26" s="10"/>
      <c r="B26" s="10"/>
      <c r="C26" s="39"/>
      <c r="D26" s="40"/>
      <c r="E26" s="40"/>
      <c r="F26" s="41"/>
      <c r="G26" s="4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2.75">
      <c r="A27" s="10"/>
      <c r="B27" s="10"/>
      <c r="C27" s="39"/>
      <c r="D27" s="40"/>
      <c r="E27" s="40"/>
      <c r="F27" s="41"/>
      <c r="G27" s="3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6:19" ht="12.75">
      <c r="P35" s="10"/>
      <c r="Q35" s="10"/>
      <c r="R35" s="10"/>
      <c r="S35" s="10"/>
    </row>
  </sheetData>
  <sheetProtection password="CE88" sheet="1" objects="1" scenarios="1"/>
  <mergeCells count="21">
    <mergeCell ref="I6:O7"/>
    <mergeCell ref="I15:I16"/>
    <mergeCell ref="H15:H16"/>
    <mergeCell ref="C17:D18"/>
    <mergeCell ref="N15:N16"/>
    <mergeCell ref="J17:J18"/>
    <mergeCell ref="K17:K18"/>
    <mergeCell ref="L17:L18"/>
    <mergeCell ref="M17:M18"/>
    <mergeCell ref="N17:N18"/>
    <mergeCell ref="I17:I18"/>
    <mergeCell ref="K15:K16"/>
    <mergeCell ref="L15:L16"/>
    <mergeCell ref="M15:M16"/>
    <mergeCell ref="J15:J16"/>
    <mergeCell ref="A6:G7"/>
    <mergeCell ref="E15:E16"/>
    <mergeCell ref="D15:D16"/>
    <mergeCell ref="C15:C16"/>
    <mergeCell ref="B15:B16"/>
    <mergeCell ref="F15:F16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21"/>
  <dimension ref="A1:Y33"/>
  <sheetViews>
    <sheetView showGridLines="0" workbookViewId="0" topLeftCell="A1">
      <selection activeCell="H9" sqref="H9"/>
    </sheetView>
  </sheetViews>
  <sheetFormatPr defaultColWidth="9.140625" defaultRowHeight="12.75"/>
  <cols>
    <col min="1" max="1" width="5.8515625" style="11" customWidth="1"/>
    <col min="2" max="2" width="5.7109375" style="11" customWidth="1"/>
    <col min="3" max="3" width="5.421875" style="11" customWidth="1"/>
    <col min="4" max="4" width="5.8515625" style="11" customWidth="1"/>
    <col min="5" max="5" width="5.7109375" style="11" customWidth="1"/>
    <col min="6" max="6" width="7.28125" style="11" customWidth="1"/>
    <col min="7" max="7" width="6.7109375" style="11" customWidth="1"/>
    <col min="8" max="8" width="13.28125" style="11" customWidth="1"/>
    <col min="9" max="9" width="6.00390625" style="11" customWidth="1"/>
    <col min="10" max="10" width="5.7109375" style="11" customWidth="1"/>
    <col min="11" max="11" width="6.421875" style="11" customWidth="1"/>
    <col min="12" max="12" width="6.8515625" style="11" customWidth="1"/>
    <col min="13" max="13" width="6.7109375" style="11" customWidth="1"/>
    <col min="14" max="14" width="6.8515625" style="11" customWidth="1"/>
    <col min="15" max="15" width="5.8515625" style="11" customWidth="1"/>
    <col min="16" max="16384" width="8.8515625" style="11" customWidth="1"/>
  </cols>
  <sheetData>
    <row r="1" spans="1:18" ht="12.75">
      <c r="A1" s="133" t="s">
        <v>18</v>
      </c>
      <c r="B1" s="134"/>
      <c r="C1" s="134"/>
      <c r="D1" s="134"/>
      <c r="E1" s="134"/>
      <c r="F1" s="135"/>
      <c r="G1" s="136"/>
      <c r="H1" s="10"/>
      <c r="I1" s="133" t="s">
        <v>19</v>
      </c>
      <c r="J1" s="134"/>
      <c r="K1" s="134"/>
      <c r="L1" s="134"/>
      <c r="M1" s="134"/>
      <c r="N1" s="135"/>
      <c r="O1" s="136"/>
      <c r="P1" s="10"/>
      <c r="Q1" s="10"/>
      <c r="R1" s="10"/>
    </row>
    <row r="2" spans="1:18" ht="13.5" thickBot="1">
      <c r="A2" s="137"/>
      <c r="B2" s="138"/>
      <c r="C2" s="138"/>
      <c r="D2" s="138"/>
      <c r="E2" s="138"/>
      <c r="F2" s="139"/>
      <c r="G2" s="140"/>
      <c r="H2" s="10"/>
      <c r="I2" s="137"/>
      <c r="J2" s="138"/>
      <c r="K2" s="138"/>
      <c r="L2" s="138"/>
      <c r="M2" s="138"/>
      <c r="N2" s="139"/>
      <c r="O2" s="140"/>
      <c r="P2" s="10"/>
      <c r="Q2" s="10"/>
      <c r="R2" s="10"/>
    </row>
    <row r="3" spans="1:18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3.5" thickBot="1">
      <c r="A8" s="10"/>
      <c r="B8" s="27" t="s">
        <v>26</v>
      </c>
      <c r="C8" s="27" t="s">
        <v>22</v>
      </c>
      <c r="D8" s="27" t="s">
        <v>25</v>
      </c>
      <c r="E8" s="27" t="s">
        <v>23</v>
      </c>
      <c r="F8" s="27" t="s">
        <v>24</v>
      </c>
      <c r="G8" s="10"/>
      <c r="H8" s="10"/>
      <c r="I8" s="27" t="s">
        <v>27</v>
      </c>
      <c r="J8" s="27" t="s">
        <v>26</v>
      </c>
      <c r="K8" s="27" t="s">
        <v>22</v>
      </c>
      <c r="L8" s="27" t="s">
        <v>25</v>
      </c>
      <c r="M8" s="27" t="s">
        <v>23</v>
      </c>
      <c r="N8" s="27" t="s">
        <v>24</v>
      </c>
      <c r="O8" s="10"/>
      <c r="P8" s="10"/>
      <c r="Q8" s="10"/>
      <c r="R8" s="10"/>
      <c r="S8" s="10"/>
    </row>
    <row r="9" spans="1:19" ht="24" thickBot="1">
      <c r="A9" s="10"/>
      <c r="B9" s="10"/>
      <c r="C9" s="10"/>
      <c r="D9" s="35">
        <f>MOD(13*G19,9)+1</f>
        <v>6</v>
      </c>
      <c r="E9" s="38">
        <f>MOD(13*D9,10)</f>
        <v>8</v>
      </c>
      <c r="F9" s="48">
        <f>MOD(G19*22,10)</f>
        <v>6</v>
      </c>
      <c r="G9" s="10"/>
      <c r="H9" s="10"/>
      <c r="I9" s="10"/>
      <c r="J9" s="10"/>
      <c r="K9" s="10"/>
      <c r="L9" s="35">
        <f>MOD($G$19*345,9)+1</f>
        <v>7</v>
      </c>
      <c r="M9" s="38">
        <f>MOD($G$19*33,10)</f>
        <v>4</v>
      </c>
      <c r="N9" s="48">
        <f>MOD($G$19*45,10)</f>
        <v>0</v>
      </c>
      <c r="O9" s="10"/>
      <c r="P9" s="10"/>
      <c r="Q9" s="10"/>
      <c r="R9" s="10"/>
      <c r="S9" s="10"/>
    </row>
    <row r="10" spans="1:19" ht="24" thickBot="1">
      <c r="A10" s="10"/>
      <c r="B10" s="12"/>
      <c r="C10" s="10"/>
      <c r="D10" s="34" t="s">
        <v>3</v>
      </c>
      <c r="E10" s="36">
        <f>MOD(23*E9,9)+1</f>
        <v>5</v>
      </c>
      <c r="F10" s="37">
        <f>MOD(F9*34,10)</f>
        <v>4</v>
      </c>
      <c r="G10" s="10"/>
      <c r="H10" s="10"/>
      <c r="I10" s="10"/>
      <c r="J10" s="12"/>
      <c r="K10" s="34" t="s">
        <v>3</v>
      </c>
      <c r="L10" s="45">
        <f>MOD($G$19*11,9)+1</f>
        <v>8</v>
      </c>
      <c r="M10" s="36">
        <f>MOD($G$19*78,10)</f>
        <v>4</v>
      </c>
      <c r="N10" s="37">
        <f>MOD($G$19*985,10)</f>
        <v>0</v>
      </c>
      <c r="O10" s="10"/>
      <c r="P10" s="10"/>
      <c r="Q10" s="10"/>
      <c r="R10" s="10"/>
      <c r="S10" s="10"/>
    </row>
    <row r="11" spans="1:19" ht="24" thickBot="1">
      <c r="A11" s="10"/>
      <c r="B11" s="12"/>
      <c r="C11" s="55">
        <v>2</v>
      </c>
      <c r="D11" s="55">
        <v>7</v>
      </c>
      <c r="E11" s="55">
        <v>4</v>
      </c>
      <c r="F11" s="55">
        <v>4</v>
      </c>
      <c r="G11" s="50" t="str">
        <f>IF(OR(D11="",E11="",F11="")=TRUE,"K",IF(C11="",IF(SUM(PRODUCT(0,1000),PRODUCT(D11,100),PRODUCT(E11,10),F11)=F10*(D9*100+E9*10+F9),"J","L"),IF(SUM(PRODUCT(C11,1000),PRODUCT(D11,100),PRODUCT(E11,10),F11)=F10*(D9*100+E9*10+F9),"J","L")))</f>
        <v>J</v>
      </c>
      <c r="H11" s="10"/>
      <c r="I11" s="10"/>
      <c r="J11" s="12"/>
      <c r="K11" s="55"/>
      <c r="L11" s="55"/>
      <c r="M11" s="55"/>
      <c r="N11" s="55"/>
      <c r="O11" s="50" t="str">
        <f>IF(OR(L11="",M11="",N11="")=TRUE,"K",IF(SUM(K11*1000,L11*100,M11*10,N11)=N10*(L9*100+M9*10+N9),"J","L"))</f>
        <v>K</v>
      </c>
      <c r="P11" s="10"/>
      <c r="Q11" s="10"/>
      <c r="R11" s="10"/>
      <c r="S11" s="10"/>
    </row>
    <row r="12" spans="1:19" ht="24" thickBot="1">
      <c r="A12" s="12" t="s">
        <v>13</v>
      </c>
      <c r="B12" s="56">
        <v>3</v>
      </c>
      <c r="C12" s="56">
        <v>4</v>
      </c>
      <c r="D12" s="56">
        <v>3</v>
      </c>
      <c r="E12" s="56">
        <v>0</v>
      </c>
      <c r="F12" s="57">
        <v>0</v>
      </c>
      <c r="G12" s="50" t="str">
        <f>IF(OR(C12="",D12="",E12="",F12="")=TRUE,"K",IF(B12="",IF(SUM(PRODUCT(0,10000),PRODUCT(C12,1000),PRODUCT(D12,100),PRODUCT(E12,10),F12)=E10*10*(D9*100+E9*10+F9),"J","L"),IF(SUM(PRODUCT(B12,10000),PRODUCT(C12,1000),PRODUCT(D12,100),PRODUCT(E12,10),F12)=E10*10*(D9*100+E9*10+F9),"J","L")))</f>
        <v>J</v>
      </c>
      <c r="H12" s="10"/>
      <c r="I12" s="34"/>
      <c r="J12" s="56"/>
      <c r="K12" s="56"/>
      <c r="L12" s="56"/>
      <c r="M12" s="56"/>
      <c r="N12" s="57"/>
      <c r="O12" s="50" t="str">
        <f>IF(OR(K12="",L12="",M12="",N12="")=TRUE,"K",IF(SUM(J12*10000,K12*1000,L12*100,M12*10,N12)=M10*10*(L9*100+M9*10+N9),"J","L"))</f>
        <v>K</v>
      </c>
      <c r="P12" s="10"/>
      <c r="Q12" s="10"/>
      <c r="R12" s="10"/>
      <c r="S12" s="10"/>
    </row>
    <row r="13" spans="1:19" ht="12" customHeight="1">
      <c r="A13" s="10"/>
      <c r="B13" s="147">
        <v>3</v>
      </c>
      <c r="C13" s="147">
        <v>7</v>
      </c>
      <c r="D13" s="147">
        <v>0</v>
      </c>
      <c r="E13" s="147">
        <v>4</v>
      </c>
      <c r="F13" s="147">
        <v>4</v>
      </c>
      <c r="G13" s="149" t="str">
        <f>IF(OR(C13="",D13="",E13="",F13="")=TRUE,"K",IF(SUM(B13*10000,C13*1000,D13*100,E13*10,F13)=E10*10*(D9*100+E9*10+F9)+F10*(D9*100+E9*10+F9),"J","L"))</f>
        <v>J</v>
      </c>
      <c r="H13" s="143" t="s">
        <v>13</v>
      </c>
      <c r="I13" s="141"/>
      <c r="J13" s="141"/>
      <c r="K13" s="141"/>
      <c r="L13" s="141"/>
      <c r="M13" s="145"/>
      <c r="N13" s="145"/>
      <c r="O13" s="149" t="str">
        <f>IF(OR(J13="",K13="",L13="",M13="",N13="")=TRUE,"K",IF(SUM(I13*100000,J13*10000,K13*1000,L13*100,M13*10,N13)=L10*100*(L9*100+M9*10+N9),"J","L"))</f>
        <v>K</v>
      </c>
      <c r="P13" s="10"/>
      <c r="Q13" s="10"/>
      <c r="R13" s="10"/>
      <c r="S13" s="10"/>
    </row>
    <row r="14" spans="1:19" ht="12" customHeight="1" thickBot="1">
      <c r="A14" s="10"/>
      <c r="B14" s="148"/>
      <c r="C14" s="148"/>
      <c r="D14" s="148"/>
      <c r="E14" s="148"/>
      <c r="F14" s="148"/>
      <c r="G14" s="149"/>
      <c r="H14" s="144"/>
      <c r="I14" s="142"/>
      <c r="J14" s="142"/>
      <c r="K14" s="142"/>
      <c r="L14" s="142"/>
      <c r="M14" s="146"/>
      <c r="N14" s="146"/>
      <c r="O14" s="149" t="str">
        <f>IF(OR(K14="",L14="",M14="",N14="")=TRUE,"K",IF(J14="",IF(SUM(PRODUCT(0,10000),PRODUCT(K14,1000),PRODUCT(L14,100),PRODUCT(M14,10),N14)=M12*10*(L11*100+M11*10+N11),"J","L"),IF(SUM(PRODUCT(J14,10000),PRODUCT(K14,1000),PRODUCT(L14,100),PRODUCT(M14,10),N14)=M12*10*(L11*100+M11*10+N11),"J","L")))</f>
        <v>K</v>
      </c>
      <c r="P14" s="10"/>
      <c r="Q14" s="10"/>
      <c r="R14" s="10"/>
      <c r="S14" s="10"/>
    </row>
    <row r="15" spans="1:19" ht="12" customHeight="1">
      <c r="A15" s="10"/>
      <c r="B15" s="10"/>
      <c r="C15" s="131"/>
      <c r="D15" s="132"/>
      <c r="E15" s="10"/>
      <c r="F15" s="10"/>
      <c r="G15" s="10"/>
      <c r="H15" s="10"/>
      <c r="I15" s="147"/>
      <c r="J15" s="147"/>
      <c r="K15" s="147"/>
      <c r="L15" s="147"/>
      <c r="M15" s="147"/>
      <c r="N15" s="147"/>
      <c r="O15" s="149" t="str">
        <f>IF(OR(J15="",K15="",L15="",M15="",N15="")=TRUE,"K",IF(SUM(I15*100000,J15*10000,K15*1000,L15*100,M15*10,N15)=L10*100*(L9*100+M9*10+N9)+M10*10*(L9*100+M9*10+N9)+N10*(L9*100+M9*10+N9),"J","L"))</f>
        <v>K</v>
      </c>
      <c r="P15" s="10"/>
      <c r="Q15" s="10"/>
      <c r="R15" s="10"/>
      <c r="S15" s="10"/>
    </row>
    <row r="16" spans="1:19" ht="12" customHeight="1" thickBot="1">
      <c r="A16" s="10"/>
      <c r="B16" s="10"/>
      <c r="C16" s="131"/>
      <c r="D16" s="132"/>
      <c r="E16" s="10"/>
      <c r="F16" s="10"/>
      <c r="G16" s="10"/>
      <c r="H16" s="10"/>
      <c r="I16" s="148"/>
      <c r="J16" s="148"/>
      <c r="K16" s="148"/>
      <c r="L16" s="148"/>
      <c r="M16" s="148"/>
      <c r="N16" s="148"/>
      <c r="O16" s="149"/>
      <c r="P16" s="10"/>
      <c r="Q16" s="10"/>
      <c r="R16" s="10"/>
      <c r="S16" s="10"/>
    </row>
    <row r="17" spans="1:19" ht="12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41"/>
      <c r="L17" s="43"/>
      <c r="M17" s="41"/>
      <c r="N17" s="10"/>
      <c r="O17" s="10"/>
      <c r="P17" s="10"/>
      <c r="Q17" s="10"/>
      <c r="R17" s="10"/>
      <c r="S17" s="10"/>
    </row>
    <row r="18" spans="1:19" ht="23.25">
      <c r="A18" s="49"/>
      <c r="B18" s="10"/>
      <c r="C18" s="10"/>
      <c r="D18" s="10"/>
      <c r="E18" s="10"/>
      <c r="F18" s="10"/>
      <c r="G18" s="10"/>
      <c r="H18" s="10"/>
      <c r="I18" s="10"/>
      <c r="J18" s="10"/>
      <c r="K18" s="41"/>
      <c r="L18" s="43"/>
      <c r="M18" s="41"/>
      <c r="N18" s="10"/>
      <c r="O18" s="10"/>
      <c r="P18" s="10"/>
      <c r="Q18" s="10"/>
      <c r="R18" s="10"/>
      <c r="S18" s="10"/>
    </row>
    <row r="19" spans="1:19" ht="23.25">
      <c r="A19" s="10"/>
      <c r="B19" s="10"/>
      <c r="C19" s="10"/>
      <c r="D19" s="10"/>
      <c r="E19" s="10"/>
      <c r="F19" s="10"/>
      <c r="G19" s="47">
        <v>8</v>
      </c>
      <c r="H19" s="10"/>
      <c r="I19" s="10"/>
      <c r="J19" s="10"/>
      <c r="K19" s="41"/>
      <c r="L19" s="43"/>
      <c r="M19" s="43"/>
      <c r="N19" s="10"/>
      <c r="O19" s="10"/>
      <c r="P19" s="10"/>
      <c r="Q19" s="10"/>
      <c r="R19" s="10"/>
      <c r="S19" s="10"/>
    </row>
    <row r="20" spans="1:25" ht="23.25">
      <c r="A20" s="10"/>
      <c r="B20" s="10"/>
      <c r="C20" s="39"/>
      <c r="D20" s="39"/>
      <c r="E20" s="39"/>
      <c r="F20" s="39"/>
      <c r="G20" s="39"/>
      <c r="H20" s="10"/>
      <c r="I20" s="10"/>
      <c r="J20" s="10"/>
      <c r="K20" s="54"/>
      <c r="L20" s="43"/>
      <c r="M20" s="4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19" ht="12.75">
      <c r="A23" s="10"/>
      <c r="B23" s="10"/>
      <c r="C23" s="39"/>
      <c r="D23" s="39"/>
      <c r="E23" s="39"/>
      <c r="F23" s="39"/>
      <c r="G23" s="3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>
      <c r="A24" s="10"/>
      <c r="B24" s="10"/>
      <c r="C24" s="39"/>
      <c r="D24" s="40"/>
      <c r="E24" s="40"/>
      <c r="F24" s="41"/>
      <c r="G24" s="4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>
      <c r="A25" s="10"/>
      <c r="B25" s="10"/>
      <c r="C25" s="39"/>
      <c r="D25" s="40"/>
      <c r="E25" s="40"/>
      <c r="F25" s="41"/>
      <c r="G25" s="3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6:19" ht="12.75">
      <c r="P33" s="10"/>
      <c r="Q33" s="10"/>
      <c r="R33" s="10"/>
      <c r="S33" s="10"/>
    </row>
  </sheetData>
  <sheetProtection password="CE88" sheet="1" objects="1" scenarios="1"/>
  <mergeCells count="24">
    <mergeCell ref="O13:O14"/>
    <mergeCell ref="O15:O16"/>
    <mergeCell ref="A1:G2"/>
    <mergeCell ref="E13:E14"/>
    <mergeCell ref="D13:D14"/>
    <mergeCell ref="C13:C14"/>
    <mergeCell ref="B13:B14"/>
    <mergeCell ref="F13:F14"/>
    <mergeCell ref="G13:G14"/>
    <mergeCell ref="I15:I16"/>
    <mergeCell ref="K13:K14"/>
    <mergeCell ref="L13:L14"/>
    <mergeCell ref="M13:M14"/>
    <mergeCell ref="J13:J14"/>
    <mergeCell ref="I1:O2"/>
    <mergeCell ref="I13:I14"/>
    <mergeCell ref="H13:H14"/>
    <mergeCell ref="C15:D16"/>
    <mergeCell ref="N13:N14"/>
    <mergeCell ref="J15:J16"/>
    <mergeCell ref="K15:K16"/>
    <mergeCell ref="L15:L16"/>
    <mergeCell ref="M15:M16"/>
    <mergeCell ref="N15:N16"/>
  </mergeCells>
  <printOptions/>
  <pageMargins left="0.75" right="0.75" top="1" bottom="1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/>
  <dimension ref="A1:T71"/>
  <sheetViews>
    <sheetView showGridLines="0" zoomScale="80" zoomScaleNormal="80" workbookViewId="0" topLeftCell="A7">
      <selection activeCell="M10" sqref="M10"/>
    </sheetView>
  </sheetViews>
  <sheetFormatPr defaultColWidth="9.140625" defaultRowHeight="12.75"/>
  <cols>
    <col min="1" max="2" width="2.00390625" style="0" customWidth="1"/>
    <col min="3" max="3" width="5.421875" style="0" customWidth="1"/>
    <col min="5" max="5" width="14.57421875" style="0" customWidth="1"/>
    <col min="9" max="9" width="13.140625" style="0" customWidth="1"/>
    <col min="12" max="12" width="13.140625" style="0" customWidth="1"/>
  </cols>
  <sheetData>
    <row r="1" spans="1:20" ht="12.75">
      <c r="A1" s="1"/>
      <c r="B1" s="1"/>
      <c r="C1" s="2">
        <v>19478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2">
        <v>82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 thickBot="1">
      <c r="A9" s="1"/>
      <c r="B9" s="1"/>
      <c r="C9" s="1"/>
      <c r="D9" s="1"/>
      <c r="E9" s="177" t="s">
        <v>0</v>
      </c>
      <c r="F9" s="178"/>
      <c r="G9" s="1"/>
      <c r="H9" s="177" t="s">
        <v>0</v>
      </c>
      <c r="I9" s="178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72"/>
      <c r="E10" s="179"/>
      <c r="F10" s="180"/>
      <c r="G10" s="1"/>
      <c r="H10" s="183"/>
      <c r="I10" s="184"/>
      <c r="J10" s="172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thickBot="1">
      <c r="A11" s="1"/>
      <c r="B11" s="1"/>
      <c r="C11" s="1"/>
      <c r="D11" s="172"/>
      <c r="E11" s="181"/>
      <c r="F11" s="182"/>
      <c r="G11" s="1"/>
      <c r="H11" s="185"/>
      <c r="I11" s="186"/>
      <c r="J11" s="172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E15" s="1"/>
      <c r="F15" s="187">
        <f>1+C1</f>
        <v>19479</v>
      </c>
      <c r="G15" s="188"/>
      <c r="H15" s="193">
        <f>C2+10</f>
        <v>92</v>
      </c>
      <c r="I15" s="19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E16" s="1"/>
      <c r="F16" s="189"/>
      <c r="G16" s="190"/>
      <c r="H16" s="195"/>
      <c r="I16" s="19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thickBot="1">
      <c r="A17" s="1"/>
      <c r="B17" s="1"/>
      <c r="C17" s="1"/>
      <c r="D17" s="1"/>
      <c r="E17" s="1"/>
      <c r="F17" s="191"/>
      <c r="G17" s="192"/>
      <c r="H17" s="197"/>
      <c r="I17" s="19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77" t="s">
        <v>0</v>
      </c>
      <c r="L18" s="178"/>
      <c r="M18" s="1"/>
      <c r="N18" s="1"/>
      <c r="O18" s="1"/>
      <c r="P18" s="1"/>
      <c r="Q18" s="1"/>
      <c r="R18" s="1"/>
      <c r="S18" s="1"/>
      <c r="T18" s="1"/>
    </row>
    <row r="19" spans="1:20" ht="12.75" customHeight="1" thickBot="1">
      <c r="A19" s="1"/>
      <c r="B19" s="1"/>
      <c r="C19" s="1"/>
      <c r="D19" s="1"/>
      <c r="E19" s="1"/>
      <c r="F19" s="1"/>
      <c r="G19" s="1"/>
      <c r="H19" s="160">
        <f>INT(F15/H15)</f>
        <v>211</v>
      </c>
      <c r="I19" s="161"/>
      <c r="J19" s="1"/>
      <c r="K19" s="173"/>
      <c r="L19" s="174"/>
      <c r="M19" s="172"/>
      <c r="N19" s="1"/>
      <c r="O19" s="1"/>
      <c r="P19" s="1"/>
      <c r="Q19" s="1"/>
      <c r="R19" s="1"/>
      <c r="S19" s="1"/>
      <c r="T19" s="1"/>
    </row>
    <row r="20" spans="1:20" ht="12.75" customHeight="1" thickBot="1">
      <c r="A20" s="1"/>
      <c r="B20" s="1"/>
      <c r="C20" s="1"/>
      <c r="D20" s="1"/>
      <c r="E20" s="1"/>
      <c r="F20" s="156">
        <f>F15-H15*H19</f>
        <v>67</v>
      </c>
      <c r="G20" s="157"/>
      <c r="H20" s="162"/>
      <c r="I20" s="163"/>
      <c r="J20" s="1"/>
      <c r="K20" s="175"/>
      <c r="L20" s="176"/>
      <c r="M20" s="172"/>
      <c r="N20" s="1"/>
      <c r="O20" s="1"/>
      <c r="P20" s="1"/>
      <c r="Q20" s="1"/>
      <c r="R20" s="1"/>
      <c r="S20" s="1"/>
      <c r="T20" s="1"/>
    </row>
    <row r="21" spans="1:20" ht="13.5" thickBot="1">
      <c r="A21" s="1"/>
      <c r="B21" s="1"/>
      <c r="C21" s="1"/>
      <c r="D21" s="1"/>
      <c r="E21" s="1"/>
      <c r="F21" s="158"/>
      <c r="G21" s="159"/>
      <c r="H21" s="1"/>
      <c r="I21" s="1"/>
      <c r="J21" s="1"/>
      <c r="K21" s="1"/>
      <c r="L21" s="1"/>
      <c r="M21" s="1"/>
      <c r="N21" s="1"/>
      <c r="O21" s="172"/>
      <c r="P21" s="1"/>
      <c r="Q21" s="1"/>
      <c r="R21" s="1"/>
      <c r="S21" s="1"/>
      <c r="T21" s="1"/>
    </row>
    <row r="22" spans="1:20" ht="13.5" thickBot="1">
      <c r="A22" s="1"/>
      <c r="B22" s="1"/>
      <c r="C22" s="1"/>
      <c r="D22" s="177" t="s">
        <v>0</v>
      </c>
      <c r="E22" s="178"/>
      <c r="F22" s="1"/>
      <c r="G22" s="1"/>
      <c r="H22" s="1"/>
      <c r="I22" s="1"/>
      <c r="J22" s="1"/>
      <c r="K22" s="1"/>
      <c r="L22" s="1"/>
      <c r="M22" s="1"/>
      <c r="N22" s="1"/>
      <c r="O22" s="172"/>
      <c r="P22" s="1"/>
      <c r="Q22" s="1"/>
      <c r="R22" s="1"/>
      <c r="S22" s="1"/>
      <c r="T22" s="1"/>
    </row>
    <row r="23" spans="1:20" ht="12" customHeight="1">
      <c r="A23" s="1"/>
      <c r="B23" s="1"/>
      <c r="C23" s="172"/>
      <c r="D23" s="202"/>
      <c r="E23" s="20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 thickBot="1">
      <c r="A24" s="1"/>
      <c r="B24" s="1"/>
      <c r="C24" s="172"/>
      <c r="D24" s="204"/>
      <c r="E24" s="205"/>
      <c r="F24" s="1"/>
      <c r="G24" s="1"/>
      <c r="H24" s="1"/>
      <c r="I24" s="1"/>
      <c r="J24" s="1"/>
      <c r="K24" s="1"/>
      <c r="L24" s="4" t="s">
        <v>7</v>
      </c>
      <c r="M24" s="201" t="str">
        <f>IF(OR(E10="",H10="",D23="",K19=""),"K",IF(AND(E10="dividendo",H10="divisor",D23="resto",K19="quociente")=TRUE,"J","L"))</f>
        <v>K</v>
      </c>
      <c r="N24" s="1"/>
      <c r="O24" s="1"/>
      <c r="P24" s="1"/>
      <c r="Q24" s="1"/>
      <c r="R24" s="1"/>
      <c r="S24" s="1"/>
      <c r="T24" s="1"/>
    </row>
    <row r="25" spans="1:20" ht="12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01"/>
      <c r="N25" s="1"/>
      <c r="O25" s="172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206" t="s">
        <v>6</v>
      </c>
      <c r="G26" s="207"/>
      <c r="H26" s="207"/>
      <c r="I26" s="207"/>
      <c r="J26" s="208"/>
      <c r="K26" s="1"/>
      <c r="L26" s="1"/>
      <c r="M26" s="201"/>
      <c r="N26" s="1"/>
      <c r="O26" s="172"/>
      <c r="P26" s="1"/>
      <c r="Q26" s="1"/>
      <c r="R26" s="1"/>
      <c r="S26" s="1"/>
      <c r="T26" s="1"/>
    </row>
    <row r="27" spans="1:20" ht="12" customHeight="1" thickBot="1">
      <c r="A27" s="1"/>
      <c r="B27" s="1"/>
      <c r="C27" s="1"/>
      <c r="D27" s="1"/>
      <c r="E27" s="1"/>
      <c r="F27" s="209"/>
      <c r="G27" s="210"/>
      <c r="H27" s="210"/>
      <c r="I27" s="210"/>
      <c r="J27" s="211"/>
      <c r="K27" s="1"/>
      <c r="L27" s="1"/>
      <c r="M27" s="20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64" t="s">
        <v>1</v>
      </c>
      <c r="F28" s="170"/>
      <c r="G28" s="166" t="s">
        <v>2</v>
      </c>
      <c r="H28" s="168" t="s">
        <v>3</v>
      </c>
      <c r="I28" s="166" t="s">
        <v>4</v>
      </c>
      <c r="J28" s="170"/>
      <c r="K28" s="164" t="s">
        <v>5</v>
      </c>
      <c r="L28" s="199">
        <f>IF(M24="J","PRÓXIMA","")</f>
      </c>
      <c r="M28" s="200"/>
      <c r="N28" s="200"/>
      <c r="O28" s="1"/>
      <c r="P28" s="1"/>
      <c r="Q28" s="1"/>
      <c r="R28" s="1"/>
      <c r="S28" s="1"/>
      <c r="T28" s="1"/>
    </row>
    <row r="29" spans="1:20" ht="33.75" thickBot="1">
      <c r="A29" s="1"/>
      <c r="B29" s="1"/>
      <c r="C29" s="1"/>
      <c r="D29" s="1"/>
      <c r="E29" s="165"/>
      <c r="F29" s="171"/>
      <c r="G29" s="167"/>
      <c r="H29" s="169"/>
      <c r="I29" s="167"/>
      <c r="J29" s="171"/>
      <c r="K29" s="165"/>
      <c r="L29" s="199"/>
      <c r="M29" s="200"/>
      <c r="N29" s="200"/>
      <c r="O29" s="1"/>
      <c r="P29" s="1"/>
      <c r="Q29" s="1"/>
      <c r="R29" s="1"/>
      <c r="S29" s="1"/>
      <c r="T29" s="1"/>
    </row>
    <row r="30" spans="1:20" ht="33">
      <c r="A30" s="1"/>
      <c r="B30" s="1"/>
      <c r="C30" s="1"/>
      <c r="D30" s="1"/>
      <c r="E30" s="219">
        <f>F15</f>
        <v>19479</v>
      </c>
      <c r="F30" s="150"/>
      <c r="G30" s="153">
        <f>H15</f>
        <v>92</v>
      </c>
      <c r="H30" s="212" t="s">
        <v>3</v>
      </c>
      <c r="I30" s="215">
        <f>H19</f>
        <v>211</v>
      </c>
      <c r="J30" s="150"/>
      <c r="K30" s="157">
        <f>F20</f>
        <v>67</v>
      </c>
      <c r="L30" s="199"/>
      <c r="M30" s="200"/>
      <c r="N30" s="200"/>
      <c r="O30" s="1"/>
      <c r="P30" s="1"/>
      <c r="Q30" s="1"/>
      <c r="R30" s="1"/>
      <c r="S30" s="1"/>
      <c r="T30" s="1"/>
    </row>
    <row r="31" spans="1:20" ht="33">
      <c r="A31" s="1"/>
      <c r="B31" s="1"/>
      <c r="C31" s="1"/>
      <c r="D31" s="1"/>
      <c r="E31" s="220"/>
      <c r="F31" s="151"/>
      <c r="G31" s="154"/>
      <c r="H31" s="213"/>
      <c r="I31" s="216"/>
      <c r="J31" s="151"/>
      <c r="K31" s="218"/>
      <c r="L31" s="199"/>
      <c r="M31" s="200"/>
      <c r="N31" s="200"/>
      <c r="O31" s="1"/>
      <c r="P31" s="1"/>
      <c r="Q31" s="1"/>
      <c r="R31" s="1"/>
      <c r="S31" s="1"/>
      <c r="T31" s="1"/>
    </row>
    <row r="32" spans="1:20" ht="28.5" thickBot="1">
      <c r="A32" s="1"/>
      <c r="B32" s="1"/>
      <c r="C32" s="1"/>
      <c r="D32" s="1"/>
      <c r="E32" s="221"/>
      <c r="F32" s="152"/>
      <c r="G32" s="155"/>
      <c r="H32" s="214"/>
      <c r="I32" s="217"/>
      <c r="J32" s="152"/>
      <c r="K32" s="159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</sheetData>
  <sheetProtection password="CE88" sheet="1" objects="1" scenarios="1"/>
  <mergeCells count="35">
    <mergeCell ref="L28:N31"/>
    <mergeCell ref="M24:M27"/>
    <mergeCell ref="D23:E24"/>
    <mergeCell ref="O25:O26"/>
    <mergeCell ref="F26:J27"/>
    <mergeCell ref="H30:H32"/>
    <mergeCell ref="I30:I32"/>
    <mergeCell ref="K30:K32"/>
    <mergeCell ref="J30:J32"/>
    <mergeCell ref="E30:E32"/>
    <mergeCell ref="F15:G17"/>
    <mergeCell ref="E9:F9"/>
    <mergeCell ref="H15:I17"/>
    <mergeCell ref="H9:I9"/>
    <mergeCell ref="D10:D11"/>
    <mergeCell ref="O21:O22"/>
    <mergeCell ref="C23:C24"/>
    <mergeCell ref="J10:J11"/>
    <mergeCell ref="M19:M20"/>
    <mergeCell ref="K19:L20"/>
    <mergeCell ref="K18:L18"/>
    <mergeCell ref="E10:F11"/>
    <mergeCell ref="H10:I11"/>
    <mergeCell ref="D22:E22"/>
    <mergeCell ref="K28:K29"/>
    <mergeCell ref="E28:E29"/>
    <mergeCell ref="G28:G29"/>
    <mergeCell ref="H28:H29"/>
    <mergeCell ref="F28:F29"/>
    <mergeCell ref="I28:I29"/>
    <mergeCell ref="J28:J29"/>
    <mergeCell ref="F30:F32"/>
    <mergeCell ref="G30:G32"/>
    <mergeCell ref="F20:G21"/>
    <mergeCell ref="H19:I20"/>
  </mergeCells>
  <hyperlinks>
    <hyperlink ref="L28:N31" location="Plan2!A1" display="Plan2!A1"/>
  </hyperlink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"/>
  <dimension ref="A1:N42"/>
  <sheetViews>
    <sheetView showGridLines="0" showRowColHeaders="0" tabSelected="1" zoomScale="80" zoomScaleNormal="80" workbookViewId="0" topLeftCell="A1">
      <selection activeCell="K8" sqref="K8"/>
    </sheetView>
  </sheetViews>
  <sheetFormatPr defaultColWidth="9.140625" defaultRowHeight="12.75"/>
  <cols>
    <col min="1" max="1" width="4.7109375" style="0" customWidth="1"/>
    <col min="2" max="2" width="6.57421875" style="0" customWidth="1"/>
    <col min="4" max="4" width="8.57421875" style="0" customWidth="1"/>
  </cols>
  <sheetData>
    <row r="1" spans="1:14" ht="12.75">
      <c r="A1" s="1"/>
      <c r="B1" s="1"/>
      <c r="C1" s="7">
        <v>340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7">
        <v>23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" customHeight="1">
      <c r="A10" s="1"/>
      <c r="B10" s="229" t="s">
        <v>8</v>
      </c>
      <c r="C10" s="230"/>
      <c r="D10" s="231"/>
      <c r="E10" s="235">
        <f>E20</f>
        <v>341</v>
      </c>
      <c r="F10" s="119"/>
      <c r="G10" s="1"/>
      <c r="H10" s="229" t="s">
        <v>9</v>
      </c>
      <c r="I10" s="230"/>
      <c r="J10" s="231"/>
      <c r="K10" s="235">
        <f>E10</f>
        <v>341</v>
      </c>
      <c r="L10" s="119"/>
      <c r="M10" s="1"/>
      <c r="N10" s="1"/>
    </row>
    <row r="11" spans="1:14" ht="12" customHeight="1" thickBot="1">
      <c r="A11" s="1"/>
      <c r="B11" s="232"/>
      <c r="C11" s="233"/>
      <c r="D11" s="234"/>
      <c r="E11" s="236"/>
      <c r="F11" s="123"/>
      <c r="G11" s="1"/>
      <c r="H11" s="232"/>
      <c r="I11" s="233"/>
      <c r="J11" s="234"/>
      <c r="K11" s="236"/>
      <c r="L11" s="123"/>
      <c r="M11" s="1"/>
      <c r="N11" s="1"/>
    </row>
    <row r="12" spans="1:14" ht="14.25" customHeight="1" thickBot="1">
      <c r="A12" s="1"/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" customHeight="1">
      <c r="A13" s="1"/>
      <c r="B13" s="237" t="s">
        <v>10</v>
      </c>
      <c r="C13" s="222">
        <f>IF(E25=0,E20-G20,E20-E25)</f>
        <v>312</v>
      </c>
      <c r="D13" s="223"/>
      <c r="E13" s="1"/>
      <c r="F13" s="1"/>
      <c r="G13" s="1"/>
      <c r="H13" s="237" t="s">
        <v>10</v>
      </c>
      <c r="I13" s="222">
        <f>IF(C13=0,E20+G20,C13+G20)</f>
        <v>390</v>
      </c>
      <c r="J13" s="223"/>
      <c r="K13" s="1"/>
      <c r="L13" s="1"/>
      <c r="M13" s="1"/>
      <c r="N13" s="1"/>
    </row>
    <row r="14" spans="1:14" ht="12" customHeight="1" thickBot="1">
      <c r="A14" s="1"/>
      <c r="B14" s="238"/>
      <c r="C14" s="224"/>
      <c r="D14" s="225"/>
      <c r="E14" s="1"/>
      <c r="F14" s="1"/>
      <c r="G14" s="1"/>
      <c r="H14" s="238"/>
      <c r="I14" s="224"/>
      <c r="J14" s="225"/>
      <c r="K14" s="1"/>
      <c r="L14" s="1"/>
      <c r="M14" s="1"/>
      <c r="N14" s="1"/>
    </row>
    <row r="15" spans="1:14" ht="12.75">
      <c r="A15" s="1"/>
      <c r="B15" s="1"/>
      <c r="C15" s="5"/>
      <c r="D15" s="5"/>
      <c r="E15" s="1"/>
      <c r="F15" s="1"/>
      <c r="G15" s="1"/>
      <c r="H15" s="1"/>
      <c r="I15" s="5"/>
      <c r="J15" s="5"/>
      <c r="M15" s="1"/>
      <c r="N15" s="1"/>
    </row>
    <row r="16" spans="1:14" ht="12.75">
      <c r="A16" s="1"/>
      <c r="B16" s="1"/>
      <c r="C16" s="5"/>
      <c r="D16" s="5"/>
      <c r="E16" s="1"/>
      <c r="F16" s="1"/>
      <c r="G16" s="1"/>
      <c r="H16" s="1"/>
      <c r="I16" s="5"/>
      <c r="J16" s="5"/>
      <c r="M16" s="1"/>
      <c r="N16" s="1"/>
    </row>
    <row r="17" spans="1:14" ht="12.75">
      <c r="A17" s="1"/>
      <c r="B17" s="1"/>
      <c r="C17" s="5"/>
      <c r="D17" s="5"/>
      <c r="E17" s="1"/>
      <c r="F17" s="1"/>
      <c r="G17" s="1"/>
      <c r="H17" s="1"/>
      <c r="I17" s="5"/>
      <c r="J17" s="5"/>
      <c r="M17" s="1"/>
      <c r="N17" s="1"/>
    </row>
    <row r="18" spans="1:14" ht="12.75">
      <c r="A18" s="1"/>
      <c r="B18" s="1"/>
      <c r="C18" s="1"/>
      <c r="D18" s="6"/>
      <c r="E18" s="6"/>
      <c r="F18" s="6"/>
      <c r="G18" s="6"/>
      <c r="H18" s="6"/>
      <c r="I18" s="6"/>
      <c r="J18" s="1"/>
      <c r="M18" s="1"/>
      <c r="N18" s="1"/>
    </row>
    <row r="19" spans="1:14" ht="13.5" thickBot="1">
      <c r="A19" s="1"/>
      <c r="B19" s="1"/>
      <c r="C19" s="1"/>
      <c r="D19" s="6"/>
      <c r="E19" s="6"/>
      <c r="F19" s="6"/>
      <c r="G19" s="6"/>
      <c r="H19" s="6"/>
      <c r="I19" s="6"/>
      <c r="J19" s="1"/>
      <c r="K19" s="1"/>
      <c r="L19" s="1"/>
      <c r="M19" s="1"/>
      <c r="N19" s="1"/>
    </row>
    <row r="20" spans="1:14" ht="12.75">
      <c r="A20" s="1"/>
      <c r="B20" s="1"/>
      <c r="D20" s="6"/>
      <c r="E20" s="235">
        <f>C1+1</f>
        <v>341</v>
      </c>
      <c r="F20" s="247"/>
      <c r="G20" s="256">
        <f>C2+55</f>
        <v>78</v>
      </c>
      <c r="H20" s="257"/>
      <c r="I20" s="6"/>
      <c r="K20" s="1"/>
      <c r="L20" s="1"/>
      <c r="M20" s="1"/>
      <c r="N20" s="1"/>
    </row>
    <row r="21" spans="1:14" ht="13.5" thickBot="1">
      <c r="A21" s="1"/>
      <c r="B21" s="1"/>
      <c r="D21" s="6"/>
      <c r="E21" s="236"/>
      <c r="F21" s="248"/>
      <c r="G21" s="258"/>
      <c r="H21" s="259"/>
      <c r="I21" s="6"/>
      <c r="K21" s="1"/>
      <c r="L21" s="1"/>
      <c r="M21" s="1"/>
      <c r="N21" s="1"/>
    </row>
    <row r="22" spans="1:14" ht="13.5" thickBot="1">
      <c r="A22" s="1"/>
      <c r="B22" s="1"/>
      <c r="C22" s="1"/>
      <c r="D22" s="6"/>
      <c r="E22" s="6"/>
      <c r="F22" s="6"/>
      <c r="G22" s="6"/>
      <c r="H22" s="6"/>
      <c r="I22" s="6"/>
      <c r="J22" s="1"/>
      <c r="K22" s="1"/>
      <c r="L22" s="1"/>
      <c r="M22" s="1"/>
      <c r="N22" s="1"/>
    </row>
    <row r="23" spans="1:14" ht="12.75">
      <c r="A23" s="1"/>
      <c r="B23" s="1"/>
      <c r="C23" s="1"/>
      <c r="D23" s="6"/>
      <c r="E23" s="6"/>
      <c r="F23" s="6"/>
      <c r="G23" s="239">
        <f>INT(E20/G20)</f>
        <v>4</v>
      </c>
      <c r="H23" s="240"/>
      <c r="I23" s="6"/>
      <c r="J23" s="1"/>
      <c r="K23" s="1"/>
      <c r="L23" s="1"/>
      <c r="M23" s="1"/>
      <c r="N23" s="1"/>
    </row>
    <row r="24" spans="1:14" ht="13.5" thickBot="1">
      <c r="A24" s="1"/>
      <c r="B24" s="1"/>
      <c r="C24" s="1"/>
      <c r="D24" s="6"/>
      <c r="E24" s="6"/>
      <c r="F24" s="6"/>
      <c r="G24" s="241"/>
      <c r="H24" s="242"/>
      <c r="I24" s="6"/>
      <c r="J24" s="1"/>
      <c r="K24" s="1"/>
      <c r="L24" s="1"/>
      <c r="M24" s="1"/>
      <c r="N24" s="1"/>
    </row>
    <row r="25" spans="1:14" ht="12.75">
      <c r="A25" s="1"/>
      <c r="B25" s="1"/>
      <c r="C25" s="1"/>
      <c r="D25" s="6"/>
      <c r="E25" s="243">
        <f>E20-G20*G23</f>
        <v>29</v>
      </c>
      <c r="F25" s="244"/>
      <c r="G25" s="6"/>
      <c r="H25" s="6"/>
      <c r="I25" s="6"/>
      <c r="J25" s="1"/>
      <c r="K25" s="1"/>
      <c r="L25" s="1"/>
      <c r="M25" s="226" t="s">
        <v>11</v>
      </c>
      <c r="N25" s="1"/>
    </row>
    <row r="26" spans="1:14" ht="13.5" thickBot="1">
      <c r="A26" s="1"/>
      <c r="B26" s="1"/>
      <c r="C26" s="1"/>
      <c r="D26" s="255">
        <f>IF(E25=0,"E","")</f>
      </c>
      <c r="E26" s="245"/>
      <c r="F26" s="246"/>
      <c r="G26" s="255" t="str">
        <f>IF(E25&lt;&gt;0,"F","")</f>
        <v>F</v>
      </c>
      <c r="H26" s="6"/>
      <c r="I26" s="6"/>
      <c r="J26" s="1"/>
      <c r="K26" s="1"/>
      <c r="L26" s="1"/>
      <c r="M26" s="227"/>
      <c r="N26" s="1"/>
    </row>
    <row r="27" spans="1:14" ht="12.75">
      <c r="A27" s="1"/>
      <c r="B27" s="1"/>
      <c r="C27" s="1"/>
      <c r="D27" s="255"/>
      <c r="E27" s="6"/>
      <c r="F27" s="6"/>
      <c r="G27" s="255"/>
      <c r="H27" s="6"/>
      <c r="I27" s="6"/>
      <c r="J27" s="1"/>
      <c r="K27" s="1"/>
      <c r="L27" s="1"/>
      <c r="M27" s="228"/>
      <c r="N27" s="1"/>
    </row>
    <row r="28" spans="1:14" ht="12.75">
      <c r="A28" s="249">
        <f>IF(E25=0,"O resto é zero, logo múltiplo anterior é o resultado da subtração entre o dividendo e o divisor.","")</f>
      </c>
      <c r="B28" s="249"/>
      <c r="C28" s="249"/>
      <c r="D28" s="249"/>
      <c r="E28" s="249"/>
      <c r="F28" s="1"/>
      <c r="G28" s="252" t="str">
        <f>IF(E25&lt;&gt;0,"O resto não é zero. O múltiplo anterior é o resultado da subtração entre o dividendo e o resto.","")</f>
        <v>O resto não é zero. O múltiplo anterior é o resultado da subtração entre o dividendo e o resto.</v>
      </c>
      <c r="H28" s="252"/>
      <c r="I28" s="252"/>
      <c r="J28" s="252"/>
      <c r="K28" s="252"/>
      <c r="L28" s="1"/>
      <c r="M28" s="1"/>
      <c r="N28" s="1"/>
    </row>
    <row r="29" spans="1:14" ht="12.75">
      <c r="A29" s="249"/>
      <c r="B29" s="249"/>
      <c r="C29" s="249"/>
      <c r="D29" s="249"/>
      <c r="E29" s="249"/>
      <c r="F29" s="1"/>
      <c r="G29" s="252"/>
      <c r="H29" s="252"/>
      <c r="I29" s="252"/>
      <c r="J29" s="252"/>
      <c r="K29" s="252"/>
      <c r="L29" s="1"/>
      <c r="M29" s="1"/>
      <c r="N29" s="1"/>
    </row>
    <row r="30" spans="1:14" ht="12.75">
      <c r="A30" s="249"/>
      <c r="B30" s="249"/>
      <c r="C30" s="249"/>
      <c r="D30" s="249"/>
      <c r="E30" s="249"/>
      <c r="F30" s="1"/>
      <c r="G30" s="252"/>
      <c r="H30" s="252"/>
      <c r="I30" s="252"/>
      <c r="J30" s="252"/>
      <c r="K30" s="252"/>
      <c r="L30" s="1"/>
      <c r="M30" s="1"/>
      <c r="N30" s="1"/>
    </row>
    <row r="31" spans="1:14" ht="12.75">
      <c r="A31" s="250"/>
      <c r="B31" s="250"/>
      <c r="C31" s="250"/>
      <c r="D31" s="250"/>
      <c r="E31" s="250"/>
      <c r="F31" s="1"/>
      <c r="G31" s="253"/>
      <c r="H31" s="253"/>
      <c r="I31" s="253"/>
      <c r="J31" s="253"/>
      <c r="K31" s="253"/>
      <c r="L31" s="1"/>
      <c r="M31" s="1"/>
      <c r="N31" s="1"/>
    </row>
    <row r="32" spans="1:14" ht="12.75">
      <c r="A32" s="250"/>
      <c r="B32" s="250"/>
      <c r="C32" s="250"/>
      <c r="D32" s="250"/>
      <c r="E32" s="250"/>
      <c r="F32" s="1"/>
      <c r="G32" s="253"/>
      <c r="H32" s="253"/>
      <c r="I32" s="253"/>
      <c r="J32" s="253"/>
      <c r="K32" s="253"/>
      <c r="L32" s="1"/>
      <c r="M32" s="1"/>
      <c r="N32" s="1"/>
    </row>
    <row r="33" spans="1:14" ht="12.75">
      <c r="A33" s="251"/>
      <c r="B33" s="251"/>
      <c r="C33" s="251"/>
      <c r="D33" s="251"/>
      <c r="E33" s="251"/>
      <c r="F33" s="1"/>
      <c r="G33" s="254"/>
      <c r="H33" s="254"/>
      <c r="I33" s="254"/>
      <c r="J33" s="254"/>
      <c r="K33" s="254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sheetProtection password="CE88" sheet="1" objects="1" scenarios="1"/>
  <mergeCells count="17">
    <mergeCell ref="E25:F26"/>
    <mergeCell ref="E20:F21"/>
    <mergeCell ref="A28:E33"/>
    <mergeCell ref="G28:K33"/>
    <mergeCell ref="D26:D27"/>
    <mergeCell ref="G26:G27"/>
    <mergeCell ref="G20:H21"/>
    <mergeCell ref="I13:J14"/>
    <mergeCell ref="M25:M27"/>
    <mergeCell ref="B10:D11"/>
    <mergeCell ref="H10:J11"/>
    <mergeCell ref="E10:F11"/>
    <mergeCell ref="K10:L11"/>
    <mergeCell ref="B13:B14"/>
    <mergeCell ref="H13:H14"/>
    <mergeCell ref="C13:D14"/>
    <mergeCell ref="G23:H24"/>
  </mergeCells>
  <hyperlinks>
    <hyperlink ref="M25:M27" location="Plan1!A1" display="Plan1!A1"/>
  </hyperlinks>
  <printOptions/>
  <pageMargins left="0.75" right="0.75" top="1" bottom="1" header="0.492125985" footer="0.49212598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workbookViewId="0" topLeftCell="A1">
      <selection activeCell="A22" sqref="A22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Tadeu Nogueira da Silveira</dc:creator>
  <cp:keywords/>
  <dc:description/>
  <cp:lastModifiedBy>Aluno</cp:lastModifiedBy>
  <dcterms:created xsi:type="dcterms:W3CDTF">2006-02-07T16:06:36Z</dcterms:created>
  <dcterms:modified xsi:type="dcterms:W3CDTF">2006-07-12T15:08:58Z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